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oraenso-my.sharepoint.com/personal/lena_tollnerius_storaenso_com/Documents/Documents/0 - SBS/2 - Kassör 2024/"/>
    </mc:Choice>
  </mc:AlternateContent>
  <xr:revisionPtr revIDLastSave="1345" documentId="114_{1AA2ADE5-8D5A-43A0-8E01-955752BB92E2}" xr6:coauthVersionLast="47" xr6:coauthVersionMax="47" xr10:uidLastSave="{0B565D1E-FF35-414B-B625-B31AC8C50B15}"/>
  <bookViews>
    <workbookView xWindow="38280" yWindow="3495" windowWidth="29040" windowHeight="15720" xr2:uid="{00000000-000D-0000-FFFF-FFFF00000000}"/>
  </bookViews>
  <sheets>
    <sheet name="2025" sheetId="9" r:id="rId1"/>
    <sheet name="2024" sheetId="8" r:id="rId2"/>
    <sheet name="2023" sheetId="7" r:id="rId3"/>
    <sheet name="2022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4" i="9" l="1"/>
  <c r="D53" i="9" s="1"/>
  <c r="D61" i="9"/>
  <c r="D51" i="9"/>
  <c r="D49" i="9" s="1"/>
  <c r="D57" i="9"/>
  <c r="C26" i="9"/>
  <c r="D20" i="9" l="1"/>
  <c r="D21" i="9"/>
  <c r="C13" i="9"/>
  <c r="C28" i="9" s="1"/>
  <c r="D13" i="9"/>
  <c r="D69" i="9"/>
  <c r="B69" i="9"/>
  <c r="D65" i="9"/>
  <c r="D48" i="9" s="1"/>
  <c r="E26" i="9"/>
  <c r="E13" i="9"/>
  <c r="D64" i="8"/>
  <c r="D63" i="8" s="1"/>
  <c r="D42" i="8"/>
  <c r="D57" i="8"/>
  <c r="D47" i="8"/>
  <c r="D46" i="8"/>
  <c r="D53" i="8"/>
  <c r="D52" i="8" s="1"/>
  <c r="D50" i="8"/>
  <c r="D49" i="8" s="1"/>
  <c r="D13" i="8"/>
  <c r="B63" i="8"/>
  <c r="B60" i="8"/>
  <c r="B41" i="8"/>
  <c r="E26" i="8"/>
  <c r="D26" i="8"/>
  <c r="E13" i="8"/>
  <c r="C13" i="8"/>
  <c r="C42" i="7"/>
  <c r="C41" i="7"/>
  <c r="C45" i="7"/>
  <c r="C44" i="7"/>
  <c r="C56" i="7"/>
  <c r="C53" i="7"/>
  <c r="C48" i="7"/>
  <c r="C39" i="7"/>
  <c r="D26" i="9" l="1"/>
  <c r="D28" i="9" s="1"/>
  <c r="E28" i="9"/>
  <c r="D45" i="8"/>
  <c r="D41" i="8" s="1"/>
  <c r="D61" i="8"/>
  <c r="D60" i="8" s="1"/>
  <c r="E28" i="8"/>
  <c r="D28" i="8"/>
  <c r="C26" i="8"/>
  <c r="C28" i="8" s="1"/>
  <c r="C55" i="7"/>
  <c r="A55" i="7"/>
  <c r="C52" i="7"/>
  <c r="A52" i="7"/>
  <c r="C49" i="7"/>
  <c r="C47" i="7"/>
  <c r="C38" i="7"/>
  <c r="C37" i="7"/>
  <c r="A37" i="7"/>
  <c r="D26" i="7"/>
  <c r="B21" i="7"/>
  <c r="C26" i="7"/>
  <c r="B18" i="7"/>
  <c r="B17" i="7"/>
  <c r="B26" i="7" s="1"/>
  <c r="D13" i="7"/>
  <c r="D28" i="7" s="1"/>
  <c r="C13" i="7"/>
  <c r="C28" i="7" s="1"/>
  <c r="B13" i="7"/>
  <c r="B28" i="7" s="1"/>
  <c r="C35" i="6"/>
  <c r="C44" i="6"/>
  <c r="A47" i="6"/>
  <c r="A35" i="6"/>
  <c r="C12" i="6" l="1"/>
  <c r="D24" i="6"/>
  <c r="C24" i="6"/>
  <c r="C37" i="6" l="1"/>
  <c r="C36" i="6" s="1"/>
  <c r="C19" i="6"/>
  <c r="C45" i="6"/>
  <c r="A44" i="6"/>
  <c r="C40" i="6"/>
  <c r="C39" i="6" s="1"/>
  <c r="C48" i="6"/>
  <c r="C41" i="6"/>
  <c r="C47" i="6" l="1"/>
  <c r="D12" i="6" l="1"/>
  <c r="B17" i="6"/>
  <c r="B12" i="6"/>
  <c r="D26" i="6" l="1"/>
  <c r="B20" i="6"/>
  <c r="C26" i="6"/>
  <c r="B16" i="6"/>
  <c r="B24" i="6" l="1"/>
  <c r="B26" i="6" s="1"/>
</calcChain>
</file>

<file path=xl/sharedStrings.xml><?xml version="1.0" encoding="utf-8"?>
<sst xmlns="http://schemas.openxmlformats.org/spreadsheetml/2006/main" count="174" uniqueCount="96">
  <si>
    <t>Intäkter</t>
  </si>
  <si>
    <t>Summa intäkter</t>
  </si>
  <si>
    <t>Kostnader</t>
  </si>
  <si>
    <t>Summa kostnader</t>
  </si>
  <si>
    <t>Övrigt</t>
  </si>
  <si>
    <t>Bankavgifter Nordea</t>
  </si>
  <si>
    <t>Kommentarer till</t>
  </si>
  <si>
    <t>Budget 2021</t>
  </si>
  <si>
    <t>BUDGET 2022</t>
  </si>
  <si>
    <t>Budget 2022</t>
  </si>
  <si>
    <t>Utfall 2021</t>
  </si>
  <si>
    <t>Vinst/förlust</t>
  </si>
  <si>
    <t>Kosläpp i maj</t>
  </si>
  <si>
    <t>- Reseersättning 4 pers</t>
  </si>
  <si>
    <t>Lillerudsdagarna 27-28/8</t>
  </si>
  <si>
    <t>800 + 100 + 2*50</t>
  </si>
  <si>
    <t>6*39 + 120</t>
  </si>
  <si>
    <t>Föreningsarkivet i Värmland</t>
  </si>
  <si>
    <t>(29+15) * 18,50</t>
  </si>
  <si>
    <t>(23+20+18+3) * 18,50</t>
  </si>
  <si>
    <t>Reseersättning 3 pers 2 möten</t>
  </si>
  <si>
    <t>- Reseersättning 2 pers</t>
  </si>
  <si>
    <t>- Godis till informationsbordet</t>
  </si>
  <si>
    <t>2*(25+18+18) * 18,5</t>
  </si>
  <si>
    <t>Värmlands förbund</t>
  </si>
  <si>
    <t>Medlemsintäkter</t>
  </si>
  <si>
    <r>
      <t xml:space="preserve">Reseersättningar </t>
    </r>
    <r>
      <rPr>
        <sz val="9"/>
        <color theme="1"/>
        <rFont val="Arial"/>
        <family val="2"/>
      </rPr>
      <t>(styrelsemöten, programplan.)</t>
    </r>
  </si>
  <si>
    <r>
      <t xml:space="preserve">Tröjor </t>
    </r>
    <r>
      <rPr>
        <sz val="9"/>
        <color theme="1"/>
        <rFont val="Arial"/>
        <family val="2"/>
      </rPr>
      <t>(t-shirts till styrelsen)</t>
    </r>
  </si>
  <si>
    <r>
      <t xml:space="preserve">Administration </t>
    </r>
    <r>
      <rPr>
        <sz val="9"/>
        <color theme="1"/>
        <rFont val="Arial"/>
        <family val="2"/>
      </rPr>
      <t>(porto, kuvert, skrivarpapper)</t>
    </r>
  </si>
  <si>
    <t>Inköp till sex styrelsemedlemmar</t>
  </si>
  <si>
    <r>
      <t>Programverksamhet</t>
    </r>
    <r>
      <rPr>
        <sz val="9"/>
        <color theme="1"/>
        <rFont val="Arial"/>
        <family val="2"/>
      </rPr>
      <t xml:space="preserve"> (reseers, fikainköp)</t>
    </r>
  </si>
  <si>
    <r>
      <t>Programverksamhet</t>
    </r>
    <r>
      <rPr>
        <sz val="9"/>
        <color theme="1"/>
        <rFont val="Arial"/>
        <family val="2"/>
      </rPr>
      <t xml:space="preserve"> (inträden, fikaförsäljning)</t>
    </r>
  </si>
  <si>
    <t>- Hyra: inomhusplats, bord, två stolar</t>
  </si>
  <si>
    <t>BUDGET 2023</t>
  </si>
  <si>
    <t>Budget 2023</t>
  </si>
  <si>
    <t>Utfall 2022</t>
  </si>
  <si>
    <r>
      <t>Programverksamhet</t>
    </r>
    <r>
      <rPr>
        <sz val="9"/>
        <color theme="1"/>
        <rFont val="Arial"/>
        <family val="2"/>
      </rPr>
      <t xml:space="preserve"> (inträden, ansiktsmålning, fikaförsäljn)</t>
    </r>
  </si>
  <si>
    <t>Gåvor, kondoleanser</t>
  </si>
  <si>
    <t>(29+15) * 25,00</t>
  </si>
  <si>
    <t>(23+20+18+3) * 25,00</t>
  </si>
  <si>
    <t>2*(25+18+18) * 25,0</t>
  </si>
  <si>
    <t>6*57 + 120</t>
  </si>
  <si>
    <t>Rudskogadagarna i juli</t>
  </si>
  <si>
    <t>(42+28) * 25,00</t>
  </si>
  <si>
    <t>- Godis till informationsbordet, ballonger</t>
  </si>
  <si>
    <t>(23+23) * 25,00</t>
  </si>
  <si>
    <t>Räntor</t>
  </si>
  <si>
    <t>Familjedag västra värmland</t>
  </si>
  <si>
    <t>BUDGET 2024</t>
  </si>
  <si>
    <t>Budget 2024</t>
  </si>
  <si>
    <t>Utfall 2023</t>
  </si>
  <si>
    <t>Styrelsemöte inkl studiefrämjandet</t>
  </si>
  <si>
    <t xml:space="preserve"> - Fika</t>
  </si>
  <si>
    <t>Blå Stjärnans dag Högboda - medlemsaktivitet</t>
  </si>
  <si>
    <t xml:space="preserve"> - fika</t>
  </si>
  <si>
    <t>- Avgift uppställningsplats</t>
  </si>
  <si>
    <t>325+715</t>
  </si>
  <si>
    <t>425+510</t>
  </si>
  <si>
    <t xml:space="preserve"> Jultallrik - medlemsaktivitet</t>
  </si>
  <si>
    <t>337,65+1120</t>
  </si>
  <si>
    <t>285+325+250</t>
  </si>
  <si>
    <t xml:space="preserve"> - reseersättning 2 styrelsen + 1 medlem</t>
  </si>
  <si>
    <t xml:space="preserve"> - Lunch en styrelsemedlem</t>
  </si>
  <si>
    <t xml:space="preserve"> - Jultallrik 4 pers</t>
  </si>
  <si>
    <t>Reseersättningar enligt ovan</t>
  </si>
  <si>
    <t>1657+1268</t>
  </si>
  <si>
    <t>Kommentarer till havda kostnader 2023</t>
  </si>
  <si>
    <t xml:space="preserve">Tröjor och kepsar till styrelsen, mässmaterial, </t>
  </si>
  <si>
    <t xml:space="preserve">rollups, broschyrer, priser till tävling Lillerud </t>
  </si>
  <si>
    <t>såsom reflexer och väskor.</t>
  </si>
  <si>
    <t xml:space="preserve">SBS saker till mässor, tröjor etc </t>
  </si>
  <si>
    <t>Programverksamhet (ansiktsmålning, etc)</t>
  </si>
  <si>
    <t>Programverksamhet (reseers, fikainköp)</t>
  </si>
  <si>
    <t>Reseersättningar (aktiviteter etc.)</t>
  </si>
  <si>
    <t>Administration (porto, kuvert, etc)</t>
  </si>
  <si>
    <t>285+325+250+325+715+ 425+510</t>
  </si>
  <si>
    <t>BUDGET 2025</t>
  </si>
  <si>
    <t>Budget 2025</t>
  </si>
  <si>
    <t>Medlemsintäkter, etc</t>
  </si>
  <si>
    <t>Kommentarer till havda kostnader 2024</t>
  </si>
  <si>
    <t>Utfall 2024</t>
  </si>
  <si>
    <t>Övrigt (gåvor från medlem)</t>
  </si>
  <si>
    <t>Programverksamhet</t>
  </si>
  <si>
    <t xml:space="preserve"> Jullunch - medlemsaktivitet</t>
  </si>
  <si>
    <t xml:space="preserve"> - Jullunch 5 pers</t>
  </si>
  <si>
    <t>- Reseersättning 1 pers</t>
  </si>
  <si>
    <t>120+440</t>
  </si>
  <si>
    <t xml:space="preserve"> - Ansiktsmålningsfärg</t>
  </si>
  <si>
    <t>Dogstadiuskurser för medlemmar</t>
  </si>
  <si>
    <t>- Avgift Dogstadius 1</t>
  </si>
  <si>
    <t>- Avgift Dogstadius 2</t>
  </si>
  <si>
    <t>714+179</t>
  </si>
  <si>
    <t>Programverksamhet inkl reseersättning</t>
  </si>
  <si>
    <t>Reseersättning inkl mat för deltagare</t>
  </si>
  <si>
    <t xml:space="preserve">   Värmlands förbund</t>
  </si>
  <si>
    <t>Mässtält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</si>
</sst>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26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8"/>
      <color theme="8" tint="-0.249977111117893"/>
      <name val="Times New Roman"/>
      <family val="1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3" fontId="2" fillId="0" borderId="0" xfId="0" applyNumberFormat="1" applyFont="1"/>
    <xf numFmtId="3" fontId="5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3" fontId="6" fillId="0" borderId="0" xfId="0" applyNumberFormat="1" applyFont="1"/>
    <xf numFmtId="3" fontId="7" fillId="0" borderId="0" xfId="0" applyNumberFormat="1" applyFont="1"/>
    <xf numFmtId="14" fontId="6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3" fontId="10" fillId="0" borderId="0" xfId="0" applyNumberFormat="1" applyFont="1" applyAlignment="1">
      <alignment horizontal="right"/>
    </xf>
    <xf numFmtId="0" fontId="8" fillId="0" borderId="1" xfId="0" applyFont="1" applyBorder="1"/>
    <xf numFmtId="3" fontId="2" fillId="0" borderId="1" xfId="0" applyNumberFormat="1" applyFont="1" applyBorder="1"/>
    <xf numFmtId="0" fontId="6" fillId="0" borderId="1" xfId="0" applyFont="1" applyBorder="1"/>
    <xf numFmtId="0" fontId="5" fillId="0" borderId="0" xfId="0" applyFont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right"/>
    </xf>
    <xf numFmtId="49" fontId="11" fillId="0" borderId="0" xfId="0" applyNumberFormat="1" applyFont="1"/>
    <xf numFmtId="3" fontId="11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3" fontId="13" fillId="0" borderId="0" xfId="0" applyNumberFormat="1" applyFont="1"/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3" fontId="6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1" xfId="0" applyFont="1" applyBorder="1"/>
    <xf numFmtId="3" fontId="8" fillId="0" borderId="1" xfId="0" applyNumberFormat="1" applyFont="1" applyBorder="1"/>
    <xf numFmtId="1" fontId="1" fillId="0" borderId="0" xfId="0" applyNumberFormat="1" applyFont="1"/>
    <xf numFmtId="3" fontId="4" fillId="0" borderId="0" xfId="0" applyNumberFormat="1" applyFont="1"/>
    <xf numFmtId="3" fontId="13" fillId="0" borderId="0" xfId="0" applyNumberFormat="1" applyFont="1" applyAlignment="1">
      <alignment horizontal="right"/>
    </xf>
    <xf numFmtId="49" fontId="11" fillId="0" borderId="0" xfId="0" quotePrefix="1" applyNumberFormat="1" applyFont="1"/>
    <xf numFmtId="0" fontId="9" fillId="0" borderId="1" xfId="0" applyFont="1" applyBorder="1"/>
    <xf numFmtId="3" fontId="9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95250</xdr:rowOff>
    </xdr:from>
    <xdr:to>
      <xdr:col>1</xdr:col>
      <xdr:colOff>1202055</xdr:colOff>
      <xdr:row>3</xdr:row>
      <xdr:rowOff>173355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7A766E-D614-4962-890B-1FE38578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95250"/>
          <a:ext cx="1198246" cy="149352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37</xdr:row>
      <xdr:rowOff>47625</xdr:rowOff>
    </xdr:from>
    <xdr:to>
      <xdr:col>1</xdr:col>
      <xdr:colOff>1236346</xdr:colOff>
      <xdr:row>41</xdr:row>
      <xdr:rowOff>363855</xdr:rowOff>
    </xdr:to>
    <xdr:pic>
      <xdr:nvPicPr>
        <xdr:cNvPr id="3" name="Bildobjekt 1">
          <a:extLst>
            <a:ext uri="{FF2B5EF4-FFF2-40B4-BE49-F238E27FC236}">
              <a16:creationId xmlns:a16="http://schemas.microsoft.com/office/drawing/2014/main" id="{8D1AA76C-DE6F-4C51-95DC-0F9C2D086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7581900"/>
          <a:ext cx="1202056" cy="1390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142875</xdr:rowOff>
    </xdr:from>
    <xdr:to>
      <xdr:col>1</xdr:col>
      <xdr:colOff>914400</xdr:colOff>
      <xdr:row>2</xdr:row>
      <xdr:rowOff>741580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7430D056-C03F-40A7-B761-79515F5F4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142875"/>
          <a:ext cx="876301" cy="1036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142875</xdr:rowOff>
    </xdr:from>
    <xdr:to>
      <xdr:col>0</xdr:col>
      <xdr:colOff>819150</xdr:colOff>
      <xdr:row>2</xdr:row>
      <xdr:rowOff>806696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F326D90-6FEF-4CE8-83E1-01A002FBD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142875"/>
          <a:ext cx="781051" cy="11134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142875</xdr:rowOff>
    </xdr:from>
    <xdr:to>
      <xdr:col>0</xdr:col>
      <xdr:colOff>819150</xdr:colOff>
      <xdr:row>2</xdr:row>
      <xdr:rowOff>806696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80FAE9D-4BF1-47A4-AB48-1916661EE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142875"/>
          <a:ext cx="781051" cy="111149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36668-F11E-404B-B6AD-65E89D7FD74E}">
  <dimension ref="B1:E108"/>
  <sheetViews>
    <sheetView tabSelected="1" topLeftCell="A27" workbookViewId="0">
      <selection activeCell="E38" sqref="E38"/>
    </sheetView>
  </sheetViews>
  <sheetFormatPr defaultColWidth="9.109375" defaultRowHeight="20.399999999999999" x14ac:dyDescent="0.35"/>
  <cols>
    <col min="1" max="1" width="4.21875" style="1" customWidth="1"/>
    <col min="2" max="2" width="42" style="14" customWidth="1"/>
    <col min="3" max="3" width="12.6640625" style="8" customWidth="1"/>
    <col min="4" max="4" width="11" style="2" customWidth="1"/>
    <col min="5" max="5" width="11.77734375" style="8" customWidth="1"/>
    <col min="6" max="16384" width="9.109375" style="1"/>
  </cols>
  <sheetData>
    <row r="1" spans="2:5" ht="15" customHeight="1" x14ac:dyDescent="0.35">
      <c r="E1" s="13">
        <v>45693</v>
      </c>
    </row>
    <row r="2" spans="2:5" x14ac:dyDescent="0.35">
      <c r="C2" s="45"/>
      <c r="D2" s="45"/>
      <c r="E2" s="45"/>
    </row>
    <row r="3" spans="2:5" ht="77.25" customHeight="1" x14ac:dyDescent="0.55000000000000004">
      <c r="B3" s="1"/>
      <c r="C3" s="46" t="s">
        <v>76</v>
      </c>
      <c r="D3" s="46"/>
      <c r="E3" s="46"/>
    </row>
    <row r="4" spans="2:5" ht="30" customHeight="1" x14ac:dyDescent="0.35">
      <c r="B4" s="28" t="s">
        <v>24</v>
      </c>
      <c r="C4" s="2"/>
      <c r="D4" s="8"/>
    </row>
    <row r="5" spans="2:5" s="3" customFormat="1" ht="21" customHeight="1" x14ac:dyDescent="0.3">
      <c r="B5" s="35"/>
      <c r="C5" s="36" t="s">
        <v>77</v>
      </c>
      <c r="D5" s="9" t="s">
        <v>80</v>
      </c>
      <c r="E5" s="9" t="s">
        <v>49</v>
      </c>
    </row>
    <row r="6" spans="2:5" s="3" customFormat="1" ht="15.6" x14ac:dyDescent="0.3">
      <c r="B6" s="35" t="s">
        <v>0</v>
      </c>
      <c r="E6" s="35"/>
    </row>
    <row r="7" spans="2:5" ht="15" customHeight="1" x14ac:dyDescent="0.25">
      <c r="B7" s="16"/>
      <c r="C7" s="1"/>
      <c r="D7" s="1"/>
      <c r="E7" s="16"/>
    </row>
    <row r="8" spans="2:5" ht="20.25" customHeight="1" x14ac:dyDescent="0.25">
      <c r="B8" s="16" t="s">
        <v>78</v>
      </c>
      <c r="C8" s="17">
        <v>6000</v>
      </c>
      <c r="D8" s="1">
        <v>6925</v>
      </c>
      <c r="E8" s="17">
        <v>6000</v>
      </c>
    </row>
    <row r="9" spans="2:5" ht="20.25" customHeight="1" x14ac:dyDescent="0.25">
      <c r="B9" s="16" t="s">
        <v>71</v>
      </c>
      <c r="C9" s="17">
        <v>1500</v>
      </c>
      <c r="D9" s="1">
        <v>1750</v>
      </c>
      <c r="E9" s="17">
        <v>2000</v>
      </c>
    </row>
    <row r="10" spans="2:5" ht="20.25" customHeight="1" x14ac:dyDescent="0.25">
      <c r="B10" s="16" t="s">
        <v>46</v>
      </c>
      <c r="C10" s="17">
        <v>750</v>
      </c>
      <c r="D10" s="39">
        <v>753.64</v>
      </c>
      <c r="E10" s="17">
        <v>500</v>
      </c>
    </row>
    <row r="11" spans="2:5" ht="20.25" customHeight="1" x14ac:dyDescent="0.25">
      <c r="B11" s="16" t="s">
        <v>81</v>
      </c>
      <c r="C11" s="17">
        <v>500</v>
      </c>
      <c r="D11" s="1">
        <v>950</v>
      </c>
      <c r="E11" s="17">
        <v>0</v>
      </c>
    </row>
    <row r="12" spans="2:5" ht="15" customHeight="1" x14ac:dyDescent="0.25">
      <c r="B12" s="16"/>
      <c r="C12" s="1"/>
      <c r="D12" s="1"/>
      <c r="E12" s="17"/>
    </row>
    <row r="13" spans="2:5" s="3" customFormat="1" ht="15.6" x14ac:dyDescent="0.3">
      <c r="B13" s="35" t="s">
        <v>1</v>
      </c>
      <c r="C13" s="29">
        <f>SUM($C$8:$C$11)</f>
        <v>8750</v>
      </c>
      <c r="D13" s="40">
        <f>SUM($D$8:$D$11)</f>
        <v>10378.64</v>
      </c>
      <c r="E13" s="40">
        <f>SUM($E$8:$E$11)</f>
        <v>8500</v>
      </c>
    </row>
    <row r="14" spans="2:5" ht="21" customHeight="1" x14ac:dyDescent="0.25">
      <c r="B14" s="16"/>
      <c r="C14" s="1"/>
      <c r="D14" s="1"/>
      <c r="E14" s="17"/>
    </row>
    <row r="15" spans="2:5" ht="15.6" x14ac:dyDescent="0.3">
      <c r="B15" s="35" t="s">
        <v>2</v>
      </c>
      <c r="C15" s="1"/>
      <c r="D15" s="1"/>
      <c r="E15" s="17"/>
    </row>
    <row r="16" spans="2:5" ht="15" customHeight="1" x14ac:dyDescent="0.25">
      <c r="B16" s="16"/>
      <c r="C16" s="1"/>
      <c r="D16" s="1"/>
      <c r="E16" s="17"/>
    </row>
    <row r="17" spans="2:5" ht="20.25" customHeight="1" x14ac:dyDescent="0.25">
      <c r="B17" s="16" t="s">
        <v>82</v>
      </c>
      <c r="C17" s="17">
        <v>3900</v>
      </c>
      <c r="D17" s="39">
        <v>4293.05</v>
      </c>
      <c r="E17" s="1">
        <v>3500</v>
      </c>
    </row>
    <row r="18" spans="2:5" s="8" customFormat="1" ht="20.25" customHeight="1" x14ac:dyDescent="0.25">
      <c r="B18" s="16" t="s">
        <v>93</v>
      </c>
      <c r="C18" s="17">
        <v>2500</v>
      </c>
      <c r="D18" s="39">
        <v>1270</v>
      </c>
      <c r="E18" s="1">
        <v>2350</v>
      </c>
    </row>
    <row r="19" spans="2:5" s="8" customFormat="1" ht="20.25" customHeight="1" x14ac:dyDescent="0.25">
      <c r="B19" s="16" t="s">
        <v>5</v>
      </c>
      <c r="C19" s="17">
        <v>1300</v>
      </c>
      <c r="D19" s="39">
        <v>1305.55</v>
      </c>
      <c r="E19" s="1">
        <v>1300</v>
      </c>
    </row>
    <row r="20" spans="2:5" s="8" customFormat="1" ht="20.25" customHeight="1" x14ac:dyDescent="0.25">
      <c r="B20" s="16" t="s">
        <v>74</v>
      </c>
      <c r="C20" s="17">
        <v>200</v>
      </c>
      <c r="D20" s="39">
        <f>108</f>
        <v>108</v>
      </c>
      <c r="E20" s="1">
        <v>500</v>
      </c>
    </row>
    <row r="21" spans="2:5" s="8" customFormat="1" ht="20.25" customHeight="1" x14ac:dyDescent="0.25">
      <c r="B21" s="16" t="s">
        <v>70</v>
      </c>
      <c r="C21" s="17">
        <v>500</v>
      </c>
      <c r="D21" s="39">
        <f>800</f>
        <v>800</v>
      </c>
      <c r="E21" s="1">
        <v>500</v>
      </c>
    </row>
    <row r="22" spans="2:5" ht="20.25" customHeight="1" x14ac:dyDescent="0.25">
      <c r="B22" s="16" t="s">
        <v>37</v>
      </c>
      <c r="C22" s="17">
        <v>200</v>
      </c>
      <c r="D22" s="39">
        <v>0</v>
      </c>
      <c r="E22" s="1">
        <v>200</v>
      </c>
    </row>
    <row r="23" spans="2:5" ht="20.25" customHeight="1" x14ac:dyDescent="0.25">
      <c r="B23" s="16" t="s">
        <v>17</v>
      </c>
      <c r="C23" s="17">
        <v>150</v>
      </c>
      <c r="D23" s="39">
        <v>150</v>
      </c>
      <c r="E23" s="1">
        <v>150</v>
      </c>
    </row>
    <row r="24" spans="2:5" ht="20.25" customHeight="1" x14ac:dyDescent="0.25">
      <c r="B24" s="16" t="s">
        <v>4</v>
      </c>
      <c r="C24" s="17">
        <v>0</v>
      </c>
      <c r="D24" s="39">
        <v>0</v>
      </c>
      <c r="E24" s="1">
        <v>0</v>
      </c>
    </row>
    <row r="25" spans="2:5" s="3" customFormat="1" ht="15" customHeight="1" x14ac:dyDescent="0.25">
      <c r="B25" s="16"/>
      <c r="E25" s="17"/>
    </row>
    <row r="26" spans="2:5" ht="15.6" x14ac:dyDescent="0.3">
      <c r="B26" s="35" t="s">
        <v>3</v>
      </c>
      <c r="C26" s="29">
        <f>SUM(C17:C24)</f>
        <v>8750</v>
      </c>
      <c r="D26" s="40">
        <f>SUM($D17:$D24)</f>
        <v>7926.6</v>
      </c>
      <c r="E26" s="40">
        <f>SUM($E17:$E24)</f>
        <v>8500</v>
      </c>
    </row>
    <row r="27" spans="2:5" ht="15.6" x14ac:dyDescent="0.3">
      <c r="B27" s="35"/>
      <c r="C27" s="1"/>
      <c r="D27" s="1"/>
      <c r="E27" s="29"/>
    </row>
    <row r="28" spans="2:5" ht="15.6" x14ac:dyDescent="0.3">
      <c r="B28" s="35" t="s">
        <v>11</v>
      </c>
      <c r="C28" s="29">
        <f>C13-C26</f>
        <v>0</v>
      </c>
      <c r="D28" s="40">
        <f>D13-D26</f>
        <v>2452.0399999999991</v>
      </c>
      <c r="E28" s="40">
        <f>E13-E26</f>
        <v>0</v>
      </c>
    </row>
    <row r="29" spans="2:5" ht="15.6" x14ac:dyDescent="0.3">
      <c r="B29" s="35"/>
      <c r="C29" s="29"/>
      <c r="D29" s="40"/>
      <c r="E29" s="40"/>
    </row>
    <row r="30" spans="2:5" ht="15.6" x14ac:dyDescent="0.3">
      <c r="B30" s="35"/>
      <c r="C30" s="29"/>
      <c r="D30" s="40"/>
      <c r="E30" s="40"/>
    </row>
    <row r="31" spans="2:5" ht="15.6" x14ac:dyDescent="0.3">
      <c r="B31" s="35"/>
      <c r="C31" s="29"/>
      <c r="D31" s="40"/>
      <c r="E31" s="40"/>
    </row>
    <row r="32" spans="2:5" ht="15.6" x14ac:dyDescent="0.3">
      <c r="B32" s="35"/>
      <c r="C32" s="29"/>
      <c r="D32" s="40"/>
      <c r="E32" s="40"/>
    </row>
    <row r="33" spans="2:5" ht="15.6" x14ac:dyDescent="0.3">
      <c r="B33" s="35"/>
      <c r="C33" s="29"/>
      <c r="D33" s="40"/>
      <c r="E33" s="40"/>
    </row>
    <row r="34" spans="2:5" ht="15.6" x14ac:dyDescent="0.3">
      <c r="B34" s="35"/>
      <c r="C34" s="29"/>
      <c r="D34" s="40"/>
      <c r="E34" s="40"/>
    </row>
    <row r="35" spans="2:5" ht="15.6" x14ac:dyDescent="0.3">
      <c r="B35" s="35"/>
      <c r="C35" s="29"/>
      <c r="D35" s="40"/>
      <c r="E35" s="40"/>
    </row>
    <row r="36" spans="2:5" ht="15.6" x14ac:dyDescent="0.3">
      <c r="B36" s="35"/>
      <c r="C36" s="29"/>
      <c r="D36" s="40"/>
      <c r="E36" s="40"/>
    </row>
    <row r="37" spans="2:5" ht="21" x14ac:dyDescent="0.4">
      <c r="B37" s="15"/>
      <c r="C37" s="7"/>
      <c r="D37" s="12"/>
      <c r="E37" s="12"/>
    </row>
    <row r="38" spans="2:5" ht="21" x14ac:dyDescent="0.4">
      <c r="B38" s="15"/>
      <c r="C38" s="7"/>
      <c r="D38" s="12"/>
      <c r="E38" s="13">
        <v>45693</v>
      </c>
    </row>
    <row r="39" spans="2:5" ht="21" x14ac:dyDescent="0.4">
      <c r="B39" s="15"/>
      <c r="C39" s="7"/>
      <c r="D39" s="12"/>
      <c r="E39" s="12"/>
    </row>
    <row r="40" spans="2:5" ht="21" x14ac:dyDescent="0.4">
      <c r="B40" s="15"/>
      <c r="C40" s="7"/>
      <c r="D40" s="12"/>
      <c r="E40" s="12"/>
    </row>
    <row r="41" spans="2:5" ht="21" x14ac:dyDescent="0.4">
      <c r="B41" s="15"/>
      <c r="C41" s="7"/>
      <c r="D41" s="12"/>
      <c r="E41" s="12"/>
    </row>
    <row r="42" spans="2:5" ht="46.5" customHeight="1" x14ac:dyDescent="0.35">
      <c r="B42" s="28" t="s">
        <v>94</v>
      </c>
      <c r="D42" s="6"/>
      <c r="E42" s="11"/>
    </row>
    <row r="43" spans="2:5" ht="15" customHeight="1" x14ac:dyDescent="0.35"/>
    <row r="44" spans="2:5" ht="21" x14ac:dyDescent="0.4">
      <c r="B44" s="34" t="s">
        <v>79</v>
      </c>
      <c r="D44" s="34"/>
      <c r="E44" s="5"/>
    </row>
    <row r="45" spans="2:5" ht="21" customHeight="1" x14ac:dyDescent="0.4">
      <c r="C45" s="47"/>
      <c r="D45" s="47"/>
      <c r="E45" s="11"/>
    </row>
    <row r="46" spans="2:5" x14ac:dyDescent="0.35">
      <c r="B46" s="15" t="s">
        <v>2</v>
      </c>
      <c r="C46" s="10"/>
      <c r="D46" s="6"/>
      <c r="E46" s="11"/>
    </row>
    <row r="47" spans="2:5" x14ac:dyDescent="0.35">
      <c r="D47" s="6"/>
      <c r="E47" s="11"/>
    </row>
    <row r="48" spans="2:5" ht="17.399999999999999" x14ac:dyDescent="0.3">
      <c r="B48" s="43" t="s">
        <v>92</v>
      </c>
      <c r="C48" s="21"/>
      <c r="D48" s="44">
        <f>D49+D57+D61+D65+D53</f>
        <v>5563.05</v>
      </c>
      <c r="E48" s="11"/>
    </row>
    <row r="49" spans="2:5" ht="15.6" x14ac:dyDescent="0.3">
      <c r="B49" s="16" t="s">
        <v>51</v>
      </c>
      <c r="D49" s="29">
        <f>SUM(D50:D51)</f>
        <v>691.05</v>
      </c>
      <c r="E49" s="11"/>
    </row>
    <row r="50" spans="2:5" ht="13.8" x14ac:dyDescent="0.25">
      <c r="B50" s="26" t="s">
        <v>52</v>
      </c>
      <c r="C50" s="8">
        <v>131.05000000000001</v>
      </c>
      <c r="D50" s="27">
        <v>131.05000000000001</v>
      </c>
      <c r="E50" s="11"/>
    </row>
    <row r="51" spans="2:5" ht="13.8" x14ac:dyDescent="0.25">
      <c r="B51" s="26" t="s">
        <v>21</v>
      </c>
      <c r="C51" s="30" t="s">
        <v>86</v>
      </c>
      <c r="D51" s="27">
        <f>120+440</f>
        <v>560</v>
      </c>
      <c r="E51" s="11"/>
    </row>
    <row r="52" spans="2:5" ht="14.4" customHeight="1" x14ac:dyDescent="0.35">
      <c r="B52" s="8"/>
      <c r="D52" s="6"/>
      <c r="E52" s="11"/>
    </row>
    <row r="53" spans="2:5" ht="18.600000000000001" customHeight="1" x14ac:dyDescent="0.3">
      <c r="B53" s="16" t="s">
        <v>88</v>
      </c>
      <c r="D53" s="41">
        <f>D54+D55</f>
        <v>2686</v>
      </c>
      <c r="E53" s="11"/>
    </row>
    <row r="54" spans="2:5" ht="17.399999999999999" customHeight="1" x14ac:dyDescent="0.25">
      <c r="B54" s="42" t="s">
        <v>89</v>
      </c>
      <c r="C54" s="30" t="s">
        <v>91</v>
      </c>
      <c r="D54" s="30">
        <f>714+179</f>
        <v>893</v>
      </c>
      <c r="E54" s="11"/>
    </row>
    <row r="55" spans="2:5" ht="14.4" customHeight="1" x14ac:dyDescent="0.25">
      <c r="B55" s="42" t="s">
        <v>90</v>
      </c>
      <c r="C55" s="30">
        <v>1793</v>
      </c>
      <c r="D55" s="30">
        <v>1793</v>
      </c>
      <c r="E55" s="11"/>
    </row>
    <row r="57" spans="2:5" ht="15.6" x14ac:dyDescent="0.3">
      <c r="B57" s="16" t="s">
        <v>42</v>
      </c>
      <c r="C57" s="1"/>
      <c r="D57" s="41">
        <f>C58+C59</f>
        <v>710</v>
      </c>
      <c r="E57" s="11"/>
    </row>
    <row r="58" spans="2:5" ht="16.2" customHeight="1" x14ac:dyDescent="0.25">
      <c r="B58" s="26" t="s">
        <v>85</v>
      </c>
      <c r="C58" s="31">
        <v>605</v>
      </c>
      <c r="D58" s="27">
        <v>605</v>
      </c>
      <c r="E58" s="11"/>
    </row>
    <row r="59" spans="2:5" ht="16.2" customHeight="1" x14ac:dyDescent="0.25">
      <c r="B59" s="26" t="s">
        <v>62</v>
      </c>
      <c r="C59" s="31">
        <v>105</v>
      </c>
      <c r="D59" s="27">
        <v>105</v>
      </c>
      <c r="E59" s="11"/>
    </row>
    <row r="60" spans="2:5" ht="13.8" x14ac:dyDescent="0.25">
      <c r="B60" s="26"/>
      <c r="C60" s="31"/>
      <c r="D60" s="27"/>
      <c r="E60" s="11"/>
    </row>
    <row r="61" spans="2:5" ht="15.6" x14ac:dyDescent="0.3">
      <c r="B61" s="16" t="s">
        <v>14</v>
      </c>
      <c r="C61" s="31"/>
      <c r="D61" s="29">
        <f>SUM(D62:D63)</f>
        <v>632</v>
      </c>
      <c r="E61" s="11"/>
    </row>
    <row r="62" spans="2:5" ht="13.8" x14ac:dyDescent="0.25">
      <c r="B62" s="26" t="s">
        <v>55</v>
      </c>
      <c r="C62" s="23">
        <v>500</v>
      </c>
      <c r="D62" s="27">
        <v>500</v>
      </c>
      <c r="E62" s="11"/>
    </row>
    <row r="63" spans="2:5" ht="13.8" x14ac:dyDescent="0.25">
      <c r="B63" s="26" t="s">
        <v>87</v>
      </c>
      <c r="C63" s="23">
        <v>132</v>
      </c>
      <c r="D63" s="27">
        <v>132</v>
      </c>
      <c r="E63" s="11"/>
    </row>
    <row r="64" spans="2:5" ht="13.8" x14ac:dyDescent="0.25">
      <c r="B64" s="26"/>
      <c r="C64" s="23"/>
      <c r="D64" s="27"/>
      <c r="E64" s="11"/>
    </row>
    <row r="65" spans="2:5" ht="15.6" x14ac:dyDescent="0.3">
      <c r="B65" s="16" t="s">
        <v>83</v>
      </c>
      <c r="C65" s="23"/>
      <c r="D65" s="29">
        <f>SUM(D66)</f>
        <v>844</v>
      </c>
      <c r="E65" s="11"/>
    </row>
    <row r="66" spans="2:5" ht="17.399999999999999" customHeight="1" x14ac:dyDescent="0.25">
      <c r="B66" s="8" t="s">
        <v>84</v>
      </c>
      <c r="C66" s="23">
        <v>844</v>
      </c>
      <c r="D66" s="27">
        <v>844</v>
      </c>
      <c r="E66" s="11"/>
    </row>
    <row r="67" spans="2:5" x14ac:dyDescent="0.35">
      <c r="B67" s="8"/>
      <c r="C67" s="23"/>
      <c r="D67" s="6"/>
      <c r="E67" s="11"/>
    </row>
    <row r="68" spans="2:5" x14ac:dyDescent="0.35">
      <c r="C68" s="23"/>
      <c r="D68" s="6"/>
      <c r="E68" s="11"/>
    </row>
    <row r="69" spans="2:5" ht="17.399999999999999" x14ac:dyDescent="0.3">
      <c r="B69" s="37" t="str">
        <f>B21</f>
        <v xml:space="preserve">SBS saker till mässor, tröjor etc </v>
      </c>
      <c r="C69" s="25"/>
      <c r="D69" s="44">
        <f>D70</f>
        <v>800</v>
      </c>
      <c r="E69" s="11"/>
    </row>
    <row r="70" spans="2:5" ht="13.8" x14ac:dyDescent="0.25">
      <c r="B70" s="1" t="s">
        <v>95</v>
      </c>
      <c r="C70" s="23">
        <v>800</v>
      </c>
      <c r="D70" s="11">
        <v>800</v>
      </c>
      <c r="E70" s="11"/>
    </row>
    <row r="71" spans="2:5" ht="15.6" customHeight="1" x14ac:dyDescent="0.35">
      <c r="B71" s="1"/>
      <c r="D71" s="6"/>
      <c r="E71" s="11"/>
    </row>
    <row r="72" spans="2:5" ht="15.6" customHeight="1" x14ac:dyDescent="0.35">
      <c r="B72" s="1"/>
      <c r="D72" s="6"/>
      <c r="E72" s="11"/>
    </row>
    <row r="73" spans="2:5" x14ac:dyDescent="0.35">
      <c r="D73" s="6"/>
      <c r="E73" s="11"/>
    </row>
    <row r="74" spans="2:5" x14ac:dyDescent="0.35">
      <c r="D74" s="6"/>
      <c r="E74" s="11"/>
    </row>
    <row r="75" spans="2:5" x14ac:dyDescent="0.35">
      <c r="D75" s="6"/>
      <c r="E75" s="11"/>
    </row>
    <row r="76" spans="2:5" x14ac:dyDescent="0.35">
      <c r="D76" s="6"/>
      <c r="E76" s="11"/>
    </row>
    <row r="77" spans="2:5" x14ac:dyDescent="0.35">
      <c r="D77" s="6"/>
      <c r="E77" s="11"/>
    </row>
    <row r="78" spans="2:5" x14ac:dyDescent="0.35">
      <c r="D78" s="6"/>
      <c r="E78" s="11"/>
    </row>
    <row r="79" spans="2:5" x14ac:dyDescent="0.35">
      <c r="D79" s="6"/>
      <c r="E79" s="11"/>
    </row>
    <row r="80" spans="2:5" x14ac:dyDescent="0.35">
      <c r="D80" s="6"/>
      <c r="E80" s="11"/>
    </row>
    <row r="81" spans="4:5" x14ac:dyDescent="0.35">
      <c r="D81" s="6"/>
      <c r="E81" s="11"/>
    </row>
    <row r="82" spans="4:5" x14ac:dyDescent="0.35">
      <c r="D82" s="6"/>
      <c r="E82" s="11"/>
    </row>
    <row r="83" spans="4:5" x14ac:dyDescent="0.35">
      <c r="D83" s="6"/>
      <c r="E83" s="11"/>
    </row>
    <row r="84" spans="4:5" x14ac:dyDescent="0.35">
      <c r="D84" s="6"/>
      <c r="E84" s="11"/>
    </row>
    <row r="85" spans="4:5" x14ac:dyDescent="0.35">
      <c r="D85" s="6"/>
      <c r="E85" s="11"/>
    </row>
    <row r="86" spans="4:5" x14ac:dyDescent="0.35">
      <c r="D86" s="6"/>
      <c r="E86" s="11"/>
    </row>
    <row r="87" spans="4:5" x14ac:dyDescent="0.35">
      <c r="D87" s="6"/>
      <c r="E87" s="11"/>
    </row>
    <row r="88" spans="4:5" x14ac:dyDescent="0.35">
      <c r="D88" s="6"/>
      <c r="E88" s="11"/>
    </row>
    <row r="89" spans="4:5" x14ac:dyDescent="0.35">
      <c r="D89" s="6"/>
      <c r="E89" s="11"/>
    </row>
    <row r="90" spans="4:5" x14ac:dyDescent="0.35">
      <c r="D90" s="6"/>
      <c r="E90" s="11"/>
    </row>
    <row r="91" spans="4:5" x14ac:dyDescent="0.35">
      <c r="D91" s="6"/>
      <c r="E91" s="11"/>
    </row>
    <row r="92" spans="4:5" x14ac:dyDescent="0.35">
      <c r="D92" s="6"/>
      <c r="E92" s="11"/>
    </row>
    <row r="93" spans="4:5" x14ac:dyDescent="0.35">
      <c r="D93" s="6"/>
      <c r="E93" s="11"/>
    </row>
    <row r="94" spans="4:5" x14ac:dyDescent="0.35">
      <c r="D94" s="6"/>
      <c r="E94" s="11"/>
    </row>
    <row r="95" spans="4:5" x14ac:dyDescent="0.35">
      <c r="D95" s="6"/>
      <c r="E95" s="11"/>
    </row>
    <row r="96" spans="4:5" x14ac:dyDescent="0.35">
      <c r="D96" s="6"/>
      <c r="E96" s="11"/>
    </row>
    <row r="97" spans="4:5" x14ac:dyDescent="0.35">
      <c r="D97" s="6"/>
      <c r="E97" s="11"/>
    </row>
    <row r="98" spans="4:5" x14ac:dyDescent="0.35">
      <c r="D98" s="6"/>
      <c r="E98" s="11"/>
    </row>
    <row r="99" spans="4:5" x14ac:dyDescent="0.35">
      <c r="D99" s="6"/>
      <c r="E99" s="11"/>
    </row>
    <row r="100" spans="4:5" x14ac:dyDescent="0.35">
      <c r="D100" s="6"/>
      <c r="E100" s="11"/>
    </row>
    <row r="101" spans="4:5" x14ac:dyDescent="0.35">
      <c r="D101" s="6"/>
      <c r="E101" s="11"/>
    </row>
    <row r="102" spans="4:5" x14ac:dyDescent="0.35">
      <c r="D102" s="6"/>
      <c r="E102" s="11"/>
    </row>
    <row r="103" spans="4:5" x14ac:dyDescent="0.35">
      <c r="D103" s="6"/>
      <c r="E103" s="11"/>
    </row>
    <row r="104" spans="4:5" x14ac:dyDescent="0.35">
      <c r="D104" s="6"/>
      <c r="E104" s="11"/>
    </row>
    <row r="105" spans="4:5" x14ac:dyDescent="0.35">
      <c r="D105" s="6"/>
      <c r="E105" s="11"/>
    </row>
    <row r="106" spans="4:5" x14ac:dyDescent="0.35">
      <c r="D106" s="6"/>
      <c r="E106" s="11"/>
    </row>
    <row r="107" spans="4:5" x14ac:dyDescent="0.35">
      <c r="E107" s="11"/>
    </row>
    <row r="108" spans="4:5" x14ac:dyDescent="0.35">
      <c r="E108" s="11"/>
    </row>
  </sheetData>
  <mergeCells count="3">
    <mergeCell ref="C2:E2"/>
    <mergeCell ref="C3:E3"/>
    <mergeCell ref="C45:D4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4E8ED-021B-4541-A8C7-213D35E71A1D}">
  <dimension ref="B1:F102"/>
  <sheetViews>
    <sheetView workbookViewId="0">
      <selection sqref="A1:XFD1048576"/>
    </sheetView>
  </sheetViews>
  <sheetFormatPr defaultColWidth="9.109375" defaultRowHeight="20.399999999999999" x14ac:dyDescent="0.35"/>
  <cols>
    <col min="1" max="1" width="9.109375" style="1"/>
    <col min="2" max="2" width="42" style="14" customWidth="1"/>
    <col min="3" max="3" width="12.6640625" style="8" customWidth="1"/>
    <col min="4" max="4" width="11" style="2" customWidth="1"/>
    <col min="5" max="5" width="11.77734375" style="8" customWidth="1"/>
    <col min="6" max="6" width="12.6640625" style="8" customWidth="1"/>
    <col min="7" max="16384" width="9.109375" style="1"/>
  </cols>
  <sheetData>
    <row r="1" spans="2:6" ht="15" customHeight="1" x14ac:dyDescent="0.35">
      <c r="E1" s="13">
        <v>45351</v>
      </c>
      <c r="F1" s="13"/>
    </row>
    <row r="2" spans="2:6" x14ac:dyDescent="0.35">
      <c r="C2" s="45"/>
      <c r="D2" s="45"/>
      <c r="E2" s="45"/>
    </row>
    <row r="3" spans="2:6" ht="77.25" customHeight="1" x14ac:dyDescent="0.55000000000000004">
      <c r="B3" s="28" t="s">
        <v>24</v>
      </c>
      <c r="C3" s="46" t="s">
        <v>48</v>
      </c>
      <c r="D3" s="46"/>
      <c r="E3" s="46"/>
    </row>
    <row r="4" spans="2:6" ht="30" customHeight="1" x14ac:dyDescent="0.35">
      <c r="C4" s="2"/>
      <c r="D4" s="8"/>
    </row>
    <row r="5" spans="2:6" s="3" customFormat="1" ht="21" customHeight="1" x14ac:dyDescent="0.3">
      <c r="B5" s="35"/>
      <c r="C5" s="36" t="s">
        <v>49</v>
      </c>
      <c r="D5" s="9" t="s">
        <v>50</v>
      </c>
      <c r="E5" s="9" t="s">
        <v>34</v>
      </c>
    </row>
    <row r="6" spans="2:6" s="3" customFormat="1" ht="15.6" x14ac:dyDescent="0.3">
      <c r="B6" s="35" t="s">
        <v>0</v>
      </c>
      <c r="C6" s="35"/>
      <c r="D6" s="10"/>
      <c r="E6" s="10"/>
    </row>
    <row r="7" spans="2:6" ht="15" customHeight="1" x14ac:dyDescent="0.25">
      <c r="B7" s="16"/>
      <c r="C7" s="16"/>
      <c r="D7" s="8"/>
    </row>
    <row r="8" spans="2:6" ht="20.25" customHeight="1" x14ac:dyDescent="0.25">
      <c r="B8" s="16" t="s">
        <v>25</v>
      </c>
      <c r="C8" s="17">
        <v>6000</v>
      </c>
      <c r="D8" s="11">
        <v>5297.5</v>
      </c>
      <c r="E8" s="11">
        <v>6000</v>
      </c>
    </row>
    <row r="9" spans="2:6" ht="20.25" customHeight="1" x14ac:dyDescent="0.25">
      <c r="B9" s="16" t="s">
        <v>71</v>
      </c>
      <c r="C9" s="17">
        <v>2000</v>
      </c>
      <c r="D9" s="11">
        <v>3950</v>
      </c>
      <c r="E9" s="11">
        <v>2000</v>
      </c>
    </row>
    <row r="10" spans="2:6" ht="20.25" customHeight="1" x14ac:dyDescent="0.25">
      <c r="B10" s="16" t="s">
        <v>46</v>
      </c>
      <c r="C10" s="17">
        <v>500</v>
      </c>
      <c r="D10" s="11">
        <v>535.91</v>
      </c>
      <c r="E10" s="11">
        <v>300</v>
      </c>
    </row>
    <row r="11" spans="2:6" ht="20.25" customHeight="1" x14ac:dyDescent="0.25">
      <c r="B11" s="16" t="s">
        <v>4</v>
      </c>
      <c r="C11" s="17">
        <v>0</v>
      </c>
      <c r="D11" s="11">
        <v>0</v>
      </c>
      <c r="E11" s="11">
        <v>0</v>
      </c>
    </row>
    <row r="12" spans="2:6" ht="15" customHeight="1" x14ac:dyDescent="0.25">
      <c r="B12" s="16"/>
      <c r="C12" s="17"/>
      <c r="D12" s="11"/>
      <c r="E12" s="11"/>
    </row>
    <row r="13" spans="2:6" s="3" customFormat="1" ht="15.6" x14ac:dyDescent="0.3">
      <c r="B13" s="35" t="s">
        <v>1</v>
      </c>
      <c r="C13" s="29">
        <f>SUM($C$8:$C$11)</f>
        <v>8500</v>
      </c>
      <c r="D13" s="12">
        <f>SUM(D8:D11)</f>
        <v>9783.41</v>
      </c>
      <c r="E13" s="12">
        <f>SUM(E8:E11)</f>
        <v>8300</v>
      </c>
    </row>
    <row r="14" spans="2:6" ht="21" customHeight="1" x14ac:dyDescent="0.25">
      <c r="B14" s="16"/>
      <c r="C14" s="17"/>
      <c r="D14" s="11"/>
      <c r="E14" s="11"/>
    </row>
    <row r="15" spans="2:6" ht="15.6" x14ac:dyDescent="0.3">
      <c r="B15" s="35" t="s">
        <v>2</v>
      </c>
      <c r="C15" s="17"/>
      <c r="D15" s="11"/>
      <c r="E15" s="11"/>
    </row>
    <row r="16" spans="2:6" ht="15" customHeight="1" x14ac:dyDescent="0.25">
      <c r="B16" s="16"/>
      <c r="C16" s="17"/>
      <c r="D16" s="11"/>
      <c r="E16" s="11"/>
    </row>
    <row r="17" spans="2:5" ht="20.25" customHeight="1" x14ac:dyDescent="0.25">
      <c r="B17" s="16" t="s">
        <v>72</v>
      </c>
      <c r="C17" s="17">
        <v>3500</v>
      </c>
      <c r="D17" s="11">
        <v>3917.15</v>
      </c>
      <c r="E17" s="11">
        <v>3900</v>
      </c>
    </row>
    <row r="18" spans="2:5" s="8" customFormat="1" ht="20.25" customHeight="1" x14ac:dyDescent="0.25">
      <c r="B18" s="16" t="s">
        <v>73</v>
      </c>
      <c r="C18" s="17">
        <v>2350</v>
      </c>
      <c r="D18" s="11">
        <v>2510</v>
      </c>
      <c r="E18" s="11">
        <v>3100</v>
      </c>
    </row>
    <row r="19" spans="2:5" s="8" customFormat="1" ht="20.25" customHeight="1" x14ac:dyDescent="0.25">
      <c r="B19" s="16" t="s">
        <v>5</v>
      </c>
      <c r="C19" s="17">
        <v>1300</v>
      </c>
      <c r="D19" s="11">
        <v>1307.3</v>
      </c>
      <c r="E19" s="11">
        <v>1300</v>
      </c>
    </row>
    <row r="20" spans="2:5" s="8" customFormat="1" ht="20.25" customHeight="1" x14ac:dyDescent="0.25">
      <c r="B20" s="16" t="s">
        <v>74</v>
      </c>
      <c r="C20" s="17">
        <v>500</v>
      </c>
      <c r="D20" s="11">
        <v>0</v>
      </c>
      <c r="E20" s="11">
        <v>1000</v>
      </c>
    </row>
    <row r="21" spans="2:5" s="8" customFormat="1" ht="20.25" customHeight="1" x14ac:dyDescent="0.25">
      <c r="B21" s="16" t="s">
        <v>70</v>
      </c>
      <c r="C21" s="17">
        <v>500</v>
      </c>
      <c r="D21" s="11">
        <v>2925</v>
      </c>
      <c r="E21" s="11">
        <v>500</v>
      </c>
    </row>
    <row r="22" spans="2:5" ht="20.25" customHeight="1" x14ac:dyDescent="0.25">
      <c r="B22" s="16" t="s">
        <v>37</v>
      </c>
      <c r="C22" s="17">
        <v>200</v>
      </c>
      <c r="D22" s="11">
        <v>0</v>
      </c>
      <c r="E22" s="11">
        <v>500</v>
      </c>
    </row>
    <row r="23" spans="2:5" ht="20.25" customHeight="1" x14ac:dyDescent="0.25">
      <c r="B23" s="16" t="s">
        <v>17</v>
      </c>
      <c r="C23" s="17">
        <v>150</v>
      </c>
      <c r="D23" s="11">
        <v>150</v>
      </c>
      <c r="E23" s="11">
        <v>150</v>
      </c>
    </row>
    <row r="24" spans="2:5" ht="20.25" customHeight="1" x14ac:dyDescent="0.25">
      <c r="B24" s="16" t="s">
        <v>4</v>
      </c>
      <c r="C24" s="17">
        <v>0</v>
      </c>
      <c r="D24" s="11">
        <v>0</v>
      </c>
      <c r="E24" s="11">
        <v>0</v>
      </c>
    </row>
    <row r="25" spans="2:5" s="3" customFormat="1" ht="15" customHeight="1" x14ac:dyDescent="0.25">
      <c r="B25" s="16"/>
      <c r="C25" s="17"/>
      <c r="D25" s="11"/>
      <c r="E25" s="11"/>
    </row>
    <row r="26" spans="2:5" ht="15.6" x14ac:dyDescent="0.3">
      <c r="B26" s="35" t="s">
        <v>3</v>
      </c>
      <c r="C26" s="29">
        <f>SUM($C17:$C24)</f>
        <v>8500</v>
      </c>
      <c r="D26" s="12">
        <f>SUM(D17:D24)</f>
        <v>10809.45</v>
      </c>
      <c r="E26" s="12">
        <f>SUM(E17:E24)</f>
        <v>10450</v>
      </c>
    </row>
    <row r="27" spans="2:5" ht="15.6" x14ac:dyDescent="0.3">
      <c r="B27" s="35"/>
      <c r="C27" s="29"/>
      <c r="D27" s="12"/>
      <c r="E27" s="12"/>
    </row>
    <row r="28" spans="2:5" ht="15.6" x14ac:dyDescent="0.3">
      <c r="B28" s="35" t="s">
        <v>11</v>
      </c>
      <c r="C28" s="29">
        <f>C13-C26</f>
        <v>0</v>
      </c>
      <c r="D28" s="12">
        <f>D13-D26</f>
        <v>-1026.0400000000009</v>
      </c>
      <c r="E28" s="12">
        <f>E13-E26</f>
        <v>-2150</v>
      </c>
    </row>
    <row r="29" spans="2:5" ht="21" x14ac:dyDescent="0.4">
      <c r="B29" s="15"/>
      <c r="C29" s="7"/>
      <c r="D29" s="12"/>
      <c r="E29" s="12"/>
    </row>
    <row r="30" spans="2:5" ht="21" x14ac:dyDescent="0.4">
      <c r="B30" s="15"/>
      <c r="C30" s="7"/>
      <c r="D30" s="12"/>
      <c r="E30" s="12"/>
    </row>
    <row r="31" spans="2:5" ht="21" x14ac:dyDescent="0.4">
      <c r="B31" s="15"/>
      <c r="C31" s="7"/>
      <c r="D31" s="12"/>
      <c r="E31" s="12"/>
    </row>
    <row r="32" spans="2:5" ht="21" x14ac:dyDescent="0.4">
      <c r="B32" s="15"/>
      <c r="C32" s="7"/>
      <c r="D32" s="12"/>
      <c r="E32" s="12"/>
    </row>
    <row r="33" spans="2:6" ht="21" x14ac:dyDescent="0.4">
      <c r="B33" s="15"/>
      <c r="C33" s="7"/>
      <c r="D33" s="12"/>
      <c r="E33" s="12"/>
    </row>
    <row r="34" spans="2:6" ht="46.5" customHeight="1" x14ac:dyDescent="0.35">
      <c r="D34" s="6"/>
      <c r="E34" s="11"/>
      <c r="F34" s="11"/>
    </row>
    <row r="35" spans="2:6" ht="15" customHeight="1" x14ac:dyDescent="0.35">
      <c r="F35" s="13"/>
    </row>
    <row r="36" spans="2:6" ht="21" x14ac:dyDescent="0.4">
      <c r="B36" s="34" t="s">
        <v>66</v>
      </c>
      <c r="D36" s="34"/>
      <c r="E36" s="5"/>
    </row>
    <row r="37" spans="2:6" ht="21" x14ac:dyDescent="0.4">
      <c r="E37" s="22"/>
    </row>
    <row r="38" spans="2:6" ht="21" customHeight="1" x14ac:dyDescent="0.4">
      <c r="C38" s="47"/>
      <c r="D38" s="47"/>
      <c r="E38" s="11"/>
      <c r="F38" s="11"/>
    </row>
    <row r="39" spans="2:6" x14ac:dyDescent="0.35">
      <c r="B39" s="15" t="s">
        <v>2</v>
      </c>
      <c r="C39" s="10"/>
      <c r="D39" s="6"/>
      <c r="E39" s="11"/>
      <c r="F39" s="11"/>
    </row>
    <row r="40" spans="2:6" x14ac:dyDescent="0.35">
      <c r="D40" s="6"/>
      <c r="E40" s="11"/>
      <c r="F40" s="11"/>
    </row>
    <row r="41" spans="2:6" ht="17.399999999999999" x14ac:dyDescent="0.3">
      <c r="B41" s="37" t="str">
        <f>B17</f>
        <v>Programverksamhet (reseers, fikainköp)</v>
      </c>
      <c r="C41" s="21"/>
      <c r="D41" s="38">
        <f>D42+D45+D49+D52+D57</f>
        <v>6752.15</v>
      </c>
      <c r="E41" s="11"/>
      <c r="F41" s="11"/>
    </row>
    <row r="42" spans="2:6" ht="15.6" x14ac:dyDescent="0.3">
      <c r="B42" s="16" t="s">
        <v>51</v>
      </c>
      <c r="D42" s="29">
        <f>SUM(D43)</f>
        <v>459.5</v>
      </c>
      <c r="E42" s="11"/>
      <c r="F42" s="11"/>
    </row>
    <row r="43" spans="2:6" ht="13.8" x14ac:dyDescent="0.25">
      <c r="B43" s="8" t="s">
        <v>52</v>
      </c>
      <c r="C43" s="8">
        <v>459.5</v>
      </c>
      <c r="D43" s="27">
        <v>459.5</v>
      </c>
      <c r="E43" s="11"/>
      <c r="F43" s="11"/>
    </row>
    <row r="44" spans="2:6" ht="14.4" customHeight="1" x14ac:dyDescent="0.35">
      <c r="B44" s="8"/>
      <c r="D44" s="6"/>
      <c r="E44" s="11"/>
      <c r="F44" s="11"/>
    </row>
    <row r="45" spans="2:6" ht="15.6" x14ac:dyDescent="0.3">
      <c r="B45" s="16" t="s">
        <v>53</v>
      </c>
      <c r="D45" s="29">
        <f>SUM(D46:D47)</f>
        <v>2317.65</v>
      </c>
      <c r="E45" s="11"/>
      <c r="F45" s="11"/>
    </row>
    <row r="46" spans="2:6" ht="18.600000000000001" customHeight="1" x14ac:dyDescent="0.25">
      <c r="B46" s="8" t="s">
        <v>54</v>
      </c>
      <c r="C46" s="30" t="s">
        <v>59</v>
      </c>
      <c r="D46" s="27">
        <f>337.65+1120</f>
        <v>1457.65</v>
      </c>
      <c r="E46" s="11"/>
      <c r="F46" s="11"/>
    </row>
    <row r="47" spans="2:6" ht="19.2" customHeight="1" x14ac:dyDescent="0.25">
      <c r="B47" s="8" t="s">
        <v>61</v>
      </c>
      <c r="C47" s="30" t="s">
        <v>60</v>
      </c>
      <c r="D47" s="27">
        <f>285+325+250</f>
        <v>860</v>
      </c>
      <c r="E47" s="11"/>
      <c r="F47" s="11"/>
    </row>
    <row r="48" spans="2:6" ht="12.6" customHeight="1" x14ac:dyDescent="0.35">
      <c r="D48" s="6"/>
      <c r="E48" s="11"/>
      <c r="F48" s="11"/>
    </row>
    <row r="49" spans="2:6" ht="15.6" x14ac:dyDescent="0.3">
      <c r="B49" s="16" t="s">
        <v>42</v>
      </c>
      <c r="C49" s="1"/>
      <c r="D49" s="29">
        <f>SUM(D50:D50)</f>
        <v>1040</v>
      </c>
      <c r="E49" s="11"/>
      <c r="F49" s="11"/>
    </row>
    <row r="50" spans="2:6" ht="16.2" customHeight="1" x14ac:dyDescent="0.25">
      <c r="B50" s="26" t="s">
        <v>21</v>
      </c>
      <c r="C50" s="31" t="s">
        <v>56</v>
      </c>
      <c r="D50" s="27">
        <f>325+715</f>
        <v>1040</v>
      </c>
      <c r="E50" s="11"/>
      <c r="F50" s="11"/>
    </row>
    <row r="51" spans="2:6" ht="13.8" x14ac:dyDescent="0.25">
      <c r="B51" s="26"/>
      <c r="C51" s="31"/>
      <c r="D51" s="27"/>
      <c r="E51" s="11"/>
      <c r="F51" s="11"/>
    </row>
    <row r="52" spans="2:6" ht="15.6" x14ac:dyDescent="0.3">
      <c r="B52" s="16" t="s">
        <v>14</v>
      </c>
      <c r="C52" s="31"/>
      <c r="D52" s="29">
        <f>SUM(D53:D55)</f>
        <v>1755</v>
      </c>
      <c r="E52" s="11"/>
      <c r="F52" s="11"/>
    </row>
    <row r="53" spans="2:6" ht="16.2" customHeight="1" x14ac:dyDescent="0.25">
      <c r="B53" s="26" t="s">
        <v>21</v>
      </c>
      <c r="C53" s="31" t="s">
        <v>57</v>
      </c>
      <c r="D53" s="27">
        <f>425+510</f>
        <v>935</v>
      </c>
      <c r="E53" s="11"/>
      <c r="F53" s="11"/>
    </row>
    <row r="54" spans="2:6" ht="13.8" x14ac:dyDescent="0.25">
      <c r="B54" s="26" t="s">
        <v>55</v>
      </c>
      <c r="C54" s="23">
        <v>700</v>
      </c>
      <c r="D54" s="27">
        <v>700</v>
      </c>
      <c r="E54" s="11"/>
      <c r="F54" s="11"/>
    </row>
    <row r="55" spans="2:6" ht="13.8" x14ac:dyDescent="0.25">
      <c r="B55" s="26" t="s">
        <v>62</v>
      </c>
      <c r="C55" s="23">
        <v>120</v>
      </c>
      <c r="D55" s="27">
        <v>120</v>
      </c>
      <c r="E55" s="11"/>
      <c r="F55" s="11"/>
    </row>
    <row r="56" spans="2:6" ht="13.8" x14ac:dyDescent="0.25">
      <c r="B56" s="26"/>
      <c r="C56" s="23"/>
      <c r="D56" s="27"/>
      <c r="E56" s="11"/>
      <c r="F56" s="11"/>
    </row>
    <row r="57" spans="2:6" ht="15.6" x14ac:dyDescent="0.3">
      <c r="B57" s="16" t="s">
        <v>58</v>
      </c>
      <c r="C57" s="23"/>
      <c r="D57" s="29">
        <f>SUM(D58)</f>
        <v>1180</v>
      </c>
      <c r="E57" s="11"/>
      <c r="F57" s="11"/>
    </row>
    <row r="58" spans="2:6" ht="17.399999999999999" customHeight="1" x14ac:dyDescent="0.25">
      <c r="B58" s="8" t="s">
        <v>63</v>
      </c>
      <c r="C58" s="23">
        <v>1180</v>
      </c>
      <c r="D58" s="27">
        <v>1180</v>
      </c>
      <c r="E58" s="11"/>
      <c r="F58" s="11"/>
    </row>
    <row r="59" spans="2:6" x14ac:dyDescent="0.35">
      <c r="B59" s="8"/>
      <c r="C59" s="23"/>
      <c r="D59" s="6"/>
      <c r="E59" s="11"/>
      <c r="F59" s="11"/>
    </row>
    <row r="60" spans="2:6" ht="17.399999999999999" x14ac:dyDescent="0.3">
      <c r="B60" s="37" t="str">
        <f>B18</f>
        <v>Reseersättningar (aktiviteter etc.)</v>
      </c>
      <c r="C60" s="24"/>
      <c r="D60" s="38">
        <f>D61</f>
        <v>2835</v>
      </c>
      <c r="E60" s="11"/>
      <c r="F60" s="11"/>
    </row>
    <row r="61" spans="2:6" ht="39" customHeight="1" x14ac:dyDescent="0.25">
      <c r="B61" s="1" t="s">
        <v>64</v>
      </c>
      <c r="C61" s="32" t="s">
        <v>75</v>
      </c>
      <c r="D61" s="33">
        <f>D47+D50+D53</f>
        <v>2835</v>
      </c>
      <c r="E61" s="11"/>
      <c r="F61" s="11"/>
    </row>
    <row r="62" spans="2:6" x14ac:dyDescent="0.35">
      <c r="C62" s="23"/>
      <c r="D62" s="6"/>
      <c r="E62" s="11"/>
      <c r="F62" s="11"/>
    </row>
    <row r="63" spans="2:6" ht="17.399999999999999" x14ac:dyDescent="0.3">
      <c r="B63" s="37" t="str">
        <f>B21</f>
        <v xml:space="preserve">SBS saker till mässor, tröjor etc </v>
      </c>
      <c r="C63" s="25"/>
      <c r="D63" s="38">
        <f>D64</f>
        <v>2925</v>
      </c>
      <c r="E63" s="11"/>
      <c r="F63" s="11"/>
    </row>
    <row r="64" spans="2:6" ht="13.8" x14ac:dyDescent="0.25">
      <c r="B64" s="1" t="s">
        <v>67</v>
      </c>
      <c r="C64" s="23" t="s">
        <v>65</v>
      </c>
      <c r="D64" s="11">
        <f>1657+1268</f>
        <v>2925</v>
      </c>
      <c r="E64" s="11"/>
      <c r="F64" s="11"/>
    </row>
    <row r="65" spans="2:6" ht="15.6" customHeight="1" x14ac:dyDescent="0.35">
      <c r="B65" s="1" t="s">
        <v>68</v>
      </c>
      <c r="D65" s="6"/>
      <c r="E65" s="11"/>
      <c r="F65" s="11"/>
    </row>
    <row r="66" spans="2:6" ht="15.6" customHeight="1" x14ac:dyDescent="0.35">
      <c r="B66" s="1" t="s">
        <v>69</v>
      </c>
      <c r="D66" s="6"/>
      <c r="E66" s="11"/>
      <c r="F66" s="11"/>
    </row>
    <row r="67" spans="2:6" x14ac:dyDescent="0.35">
      <c r="D67" s="6"/>
      <c r="E67" s="11"/>
      <c r="F67" s="11"/>
    </row>
    <row r="68" spans="2:6" x14ac:dyDescent="0.35">
      <c r="D68" s="6"/>
      <c r="E68" s="11"/>
      <c r="F68" s="11"/>
    </row>
    <row r="69" spans="2:6" x14ac:dyDescent="0.35">
      <c r="D69" s="6"/>
      <c r="E69" s="11"/>
      <c r="F69" s="11"/>
    </row>
    <row r="70" spans="2:6" x14ac:dyDescent="0.35">
      <c r="D70" s="6"/>
      <c r="E70" s="11"/>
      <c r="F70" s="11"/>
    </row>
    <row r="71" spans="2:6" x14ac:dyDescent="0.35">
      <c r="D71" s="6"/>
      <c r="E71" s="11"/>
      <c r="F71" s="11"/>
    </row>
    <row r="72" spans="2:6" x14ac:dyDescent="0.35">
      <c r="D72" s="6"/>
      <c r="E72" s="11"/>
      <c r="F72" s="11"/>
    </row>
    <row r="73" spans="2:6" x14ac:dyDescent="0.35">
      <c r="D73" s="6"/>
      <c r="E73" s="11"/>
      <c r="F73" s="11"/>
    </row>
    <row r="74" spans="2:6" x14ac:dyDescent="0.35">
      <c r="D74" s="6"/>
      <c r="E74" s="11"/>
      <c r="F74" s="11"/>
    </row>
    <row r="75" spans="2:6" x14ac:dyDescent="0.35">
      <c r="D75" s="6"/>
      <c r="E75" s="11"/>
      <c r="F75" s="11"/>
    </row>
    <row r="76" spans="2:6" x14ac:dyDescent="0.35">
      <c r="D76" s="6"/>
      <c r="E76" s="11"/>
      <c r="F76" s="11"/>
    </row>
    <row r="77" spans="2:6" x14ac:dyDescent="0.35">
      <c r="D77" s="6"/>
      <c r="E77" s="11"/>
      <c r="F77" s="11"/>
    </row>
    <row r="78" spans="2:6" x14ac:dyDescent="0.35">
      <c r="D78" s="6"/>
      <c r="E78" s="11"/>
      <c r="F78" s="11"/>
    </row>
    <row r="79" spans="2:6" x14ac:dyDescent="0.35">
      <c r="D79" s="6"/>
      <c r="E79" s="11"/>
      <c r="F79" s="11"/>
    </row>
    <row r="80" spans="2:6" x14ac:dyDescent="0.35">
      <c r="D80" s="6"/>
      <c r="E80" s="11"/>
      <c r="F80" s="11"/>
    </row>
    <row r="81" spans="4:6" x14ac:dyDescent="0.35">
      <c r="D81" s="6"/>
      <c r="E81" s="11"/>
      <c r="F81" s="11"/>
    </row>
    <row r="82" spans="4:6" x14ac:dyDescent="0.35">
      <c r="D82" s="6"/>
      <c r="E82" s="11"/>
      <c r="F82" s="11"/>
    </row>
    <row r="83" spans="4:6" x14ac:dyDescent="0.35">
      <c r="D83" s="6"/>
      <c r="E83" s="11"/>
      <c r="F83" s="11"/>
    </row>
    <row r="84" spans="4:6" x14ac:dyDescent="0.35">
      <c r="D84" s="6"/>
      <c r="E84" s="11"/>
      <c r="F84" s="11"/>
    </row>
    <row r="85" spans="4:6" x14ac:dyDescent="0.35">
      <c r="D85" s="6"/>
      <c r="E85" s="11"/>
      <c r="F85" s="11"/>
    </row>
    <row r="86" spans="4:6" x14ac:dyDescent="0.35">
      <c r="D86" s="6"/>
      <c r="E86" s="11"/>
      <c r="F86" s="11"/>
    </row>
    <row r="87" spans="4:6" x14ac:dyDescent="0.35">
      <c r="D87" s="6"/>
      <c r="E87" s="11"/>
      <c r="F87" s="11"/>
    </row>
    <row r="88" spans="4:6" x14ac:dyDescent="0.35">
      <c r="D88" s="6"/>
      <c r="E88" s="11"/>
      <c r="F88" s="11"/>
    </row>
    <row r="89" spans="4:6" x14ac:dyDescent="0.35">
      <c r="D89" s="6"/>
      <c r="E89" s="11"/>
      <c r="F89" s="11"/>
    </row>
    <row r="90" spans="4:6" x14ac:dyDescent="0.35">
      <c r="D90" s="6"/>
      <c r="E90" s="11"/>
      <c r="F90" s="11"/>
    </row>
    <row r="91" spans="4:6" x14ac:dyDescent="0.35">
      <c r="D91" s="6"/>
      <c r="E91" s="11"/>
      <c r="F91" s="11"/>
    </row>
    <row r="92" spans="4:6" x14ac:dyDescent="0.35">
      <c r="D92" s="6"/>
      <c r="E92" s="11"/>
      <c r="F92" s="11"/>
    </row>
    <row r="93" spans="4:6" x14ac:dyDescent="0.35">
      <c r="D93" s="6"/>
      <c r="E93" s="11"/>
      <c r="F93" s="11"/>
    </row>
    <row r="94" spans="4:6" x14ac:dyDescent="0.35">
      <c r="D94" s="6"/>
      <c r="E94" s="11"/>
      <c r="F94" s="11"/>
    </row>
    <row r="95" spans="4:6" x14ac:dyDescent="0.35">
      <c r="D95" s="6"/>
      <c r="E95" s="11"/>
      <c r="F95" s="11"/>
    </row>
    <row r="96" spans="4:6" x14ac:dyDescent="0.35">
      <c r="D96" s="6"/>
      <c r="E96" s="11"/>
      <c r="F96" s="11"/>
    </row>
    <row r="97" spans="4:6" x14ac:dyDescent="0.35">
      <c r="D97" s="6"/>
      <c r="E97" s="11"/>
      <c r="F97" s="11"/>
    </row>
    <row r="98" spans="4:6" x14ac:dyDescent="0.35">
      <c r="D98" s="6"/>
      <c r="E98" s="11"/>
      <c r="F98" s="11"/>
    </row>
    <row r="99" spans="4:6" x14ac:dyDescent="0.35">
      <c r="D99" s="6"/>
      <c r="E99" s="11"/>
      <c r="F99" s="11"/>
    </row>
    <row r="100" spans="4:6" x14ac:dyDescent="0.35">
      <c r="D100" s="6"/>
      <c r="E100" s="11"/>
      <c r="F100" s="11"/>
    </row>
    <row r="101" spans="4:6" x14ac:dyDescent="0.35">
      <c r="E101" s="11"/>
      <c r="F101" s="11"/>
    </row>
    <row r="102" spans="4:6" x14ac:dyDescent="0.35">
      <c r="E102" s="11"/>
      <c r="F102" s="11"/>
    </row>
  </sheetData>
  <mergeCells count="3">
    <mergeCell ref="C2:E2"/>
    <mergeCell ref="C3:E3"/>
    <mergeCell ref="C38:D3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69CBA-5F9E-482F-AAF4-F2EA0940F295}">
  <dimension ref="A1:E94"/>
  <sheetViews>
    <sheetView topLeftCell="A31" workbookViewId="0">
      <selection activeCell="F33" sqref="F33"/>
    </sheetView>
  </sheetViews>
  <sheetFormatPr defaultColWidth="9.109375" defaultRowHeight="20.399999999999999" x14ac:dyDescent="0.35"/>
  <cols>
    <col min="1" max="1" width="47.6640625" style="14" customWidth="1"/>
    <col min="2" max="2" width="18.33203125" style="8" customWidth="1"/>
    <col min="3" max="3" width="12.6640625" style="2" customWidth="1"/>
    <col min="4" max="5" width="12.6640625" style="8" customWidth="1"/>
    <col min="6" max="16384" width="9.109375" style="1"/>
  </cols>
  <sheetData>
    <row r="1" spans="1:5" ht="15" customHeight="1" x14ac:dyDescent="0.35">
      <c r="D1" s="13">
        <v>44976</v>
      </c>
      <c r="E1" s="13"/>
    </row>
    <row r="2" spans="1:5" x14ac:dyDescent="0.35">
      <c r="B2" s="45"/>
      <c r="C2" s="45"/>
      <c r="D2" s="45"/>
    </row>
    <row r="3" spans="1:5" ht="77.25" customHeight="1" x14ac:dyDescent="0.55000000000000004">
      <c r="A3" s="28" t="s">
        <v>24</v>
      </c>
      <c r="B3" s="46" t="s">
        <v>33</v>
      </c>
      <c r="C3" s="46"/>
      <c r="D3" s="46"/>
    </row>
    <row r="4" spans="1:5" ht="30" customHeight="1" x14ac:dyDescent="0.35">
      <c r="B4" s="2"/>
      <c r="C4" s="8"/>
    </row>
    <row r="5" spans="1:5" s="3" customFormat="1" ht="21" customHeight="1" x14ac:dyDescent="0.4">
      <c r="A5" s="15"/>
      <c r="B5" s="4" t="s">
        <v>34</v>
      </c>
      <c r="C5" s="9" t="s">
        <v>35</v>
      </c>
      <c r="D5" s="9" t="s">
        <v>9</v>
      </c>
    </row>
    <row r="6" spans="1:5" s="3" customFormat="1" ht="21" x14ac:dyDescent="0.4">
      <c r="A6" s="15" t="s">
        <v>0</v>
      </c>
      <c r="B6" s="5"/>
      <c r="C6" s="10"/>
      <c r="D6" s="10"/>
    </row>
    <row r="7" spans="1:5" ht="15" customHeight="1" x14ac:dyDescent="0.35">
      <c r="B7" s="2"/>
      <c r="C7" s="8"/>
    </row>
    <row r="8" spans="1:5" ht="20.25" customHeight="1" x14ac:dyDescent="0.35">
      <c r="A8" s="14" t="s">
        <v>25</v>
      </c>
      <c r="B8" s="6">
        <v>6000</v>
      </c>
      <c r="C8" s="11">
        <v>5987.5</v>
      </c>
      <c r="D8" s="11">
        <v>5000</v>
      </c>
    </row>
    <row r="9" spans="1:5" ht="20.25" customHeight="1" x14ac:dyDescent="0.35">
      <c r="A9" s="14" t="s">
        <v>36</v>
      </c>
      <c r="B9" s="6">
        <v>2000</v>
      </c>
      <c r="C9" s="11">
        <v>2340</v>
      </c>
      <c r="D9" s="11">
        <v>0</v>
      </c>
    </row>
    <row r="10" spans="1:5" ht="20.25" customHeight="1" x14ac:dyDescent="0.35">
      <c r="A10" s="14" t="s">
        <v>46</v>
      </c>
      <c r="B10" s="6">
        <v>300</v>
      </c>
      <c r="C10" s="11">
        <v>42.16</v>
      </c>
      <c r="D10" s="11">
        <v>0</v>
      </c>
    </row>
    <row r="11" spans="1:5" ht="20.25" customHeight="1" x14ac:dyDescent="0.35">
      <c r="A11" s="14" t="s">
        <v>4</v>
      </c>
      <c r="B11" s="6">
        <v>0</v>
      </c>
      <c r="C11" s="11">
        <v>0</v>
      </c>
      <c r="D11" s="11">
        <v>0</v>
      </c>
    </row>
    <row r="12" spans="1:5" ht="15" customHeight="1" x14ac:dyDescent="0.35">
      <c r="B12" s="6"/>
      <c r="C12" s="11"/>
      <c r="D12" s="11"/>
    </row>
    <row r="13" spans="1:5" s="3" customFormat="1" ht="21" x14ac:dyDescent="0.4">
      <c r="A13" s="15" t="s">
        <v>1</v>
      </c>
      <c r="B13" s="7">
        <f>SUM($B$8:$B$11)</f>
        <v>8300</v>
      </c>
      <c r="C13" s="12">
        <f>SUM(C8:C11)</f>
        <v>8369.66</v>
      </c>
      <c r="D13" s="12">
        <f>SUM(D8:D11)</f>
        <v>5000</v>
      </c>
    </row>
    <row r="14" spans="1:5" ht="21" customHeight="1" x14ac:dyDescent="0.35">
      <c r="B14" s="6"/>
      <c r="C14" s="11"/>
      <c r="D14" s="11"/>
    </row>
    <row r="15" spans="1:5" x14ac:dyDescent="0.35">
      <c r="A15" s="15" t="s">
        <v>2</v>
      </c>
      <c r="B15" s="6"/>
      <c r="C15" s="11"/>
      <c r="D15" s="11"/>
    </row>
    <row r="16" spans="1:5" ht="15" customHeight="1" x14ac:dyDescent="0.35">
      <c r="B16" s="6"/>
      <c r="C16" s="11"/>
      <c r="D16" s="11"/>
    </row>
    <row r="17" spans="1:5" ht="20.25" customHeight="1" x14ac:dyDescent="0.35">
      <c r="A17" s="14" t="s">
        <v>30</v>
      </c>
      <c r="B17" s="6">
        <f>C37</f>
        <v>3900</v>
      </c>
      <c r="C17" s="11">
        <v>3471.74</v>
      </c>
      <c r="D17" s="11">
        <v>3300</v>
      </c>
    </row>
    <row r="18" spans="1:5" s="8" customFormat="1" ht="20.25" customHeight="1" x14ac:dyDescent="0.35">
      <c r="A18" s="14" t="s">
        <v>26</v>
      </c>
      <c r="B18" s="6">
        <f>C52</f>
        <v>3100</v>
      </c>
      <c r="C18" s="11">
        <v>318</v>
      </c>
      <c r="D18" s="11">
        <v>2300</v>
      </c>
    </row>
    <row r="19" spans="1:5" s="8" customFormat="1" ht="20.25" customHeight="1" x14ac:dyDescent="0.35">
      <c r="A19" s="14" t="s">
        <v>5</v>
      </c>
      <c r="B19" s="6">
        <v>1300</v>
      </c>
      <c r="C19" s="11">
        <v>1301.75</v>
      </c>
      <c r="D19" s="11">
        <v>1300</v>
      </c>
    </row>
    <row r="20" spans="1:5" s="8" customFormat="1" ht="20.25" customHeight="1" x14ac:dyDescent="0.35">
      <c r="A20" s="14" t="s">
        <v>28</v>
      </c>
      <c r="B20" s="6">
        <v>1000</v>
      </c>
      <c r="C20" s="11">
        <v>883.54</v>
      </c>
      <c r="D20" s="11">
        <v>1000</v>
      </c>
    </row>
    <row r="21" spans="1:5" s="8" customFormat="1" ht="20.25" customHeight="1" x14ac:dyDescent="0.35">
      <c r="A21" s="14" t="s">
        <v>27</v>
      </c>
      <c r="B21" s="6">
        <f>C55</f>
        <v>500</v>
      </c>
      <c r="C21" s="11">
        <v>0</v>
      </c>
      <c r="D21" s="11">
        <v>400</v>
      </c>
    </row>
    <row r="22" spans="1:5" ht="20.25" customHeight="1" x14ac:dyDescent="0.35">
      <c r="A22" s="14" t="s">
        <v>37</v>
      </c>
      <c r="B22" s="6">
        <v>500</v>
      </c>
      <c r="C22" s="11">
        <v>200</v>
      </c>
      <c r="D22" s="11">
        <v>0</v>
      </c>
    </row>
    <row r="23" spans="1:5" ht="20.25" customHeight="1" x14ac:dyDescent="0.35">
      <c r="A23" s="14" t="s">
        <v>17</v>
      </c>
      <c r="B23" s="6">
        <v>150</v>
      </c>
      <c r="C23" s="11">
        <v>150</v>
      </c>
      <c r="D23" s="11">
        <v>150</v>
      </c>
    </row>
    <row r="24" spans="1:5" ht="20.25" customHeight="1" x14ac:dyDescent="0.35">
      <c r="A24" s="14" t="s">
        <v>4</v>
      </c>
      <c r="B24" s="6">
        <v>0</v>
      </c>
      <c r="C24" s="11">
        <v>0</v>
      </c>
      <c r="D24" s="11">
        <v>0</v>
      </c>
    </row>
    <row r="25" spans="1:5" s="3" customFormat="1" ht="15" customHeight="1" x14ac:dyDescent="0.35">
      <c r="A25" s="14"/>
      <c r="B25" s="6"/>
      <c r="C25" s="11"/>
      <c r="D25" s="11"/>
    </row>
    <row r="26" spans="1:5" ht="21" x14ac:dyDescent="0.4">
      <c r="A26" s="15" t="s">
        <v>3</v>
      </c>
      <c r="B26" s="7">
        <f>SUM($B17:$B24)</f>
        <v>10450</v>
      </c>
      <c r="C26" s="12">
        <f>SUM(C17:C24)</f>
        <v>6325.03</v>
      </c>
      <c r="D26" s="12">
        <f>SUM(D17:D24)</f>
        <v>8450</v>
      </c>
    </row>
    <row r="27" spans="1:5" ht="21" x14ac:dyDescent="0.4">
      <c r="A27" s="15"/>
      <c r="B27" s="7"/>
      <c r="C27" s="12"/>
      <c r="D27" s="12"/>
    </row>
    <row r="28" spans="1:5" ht="21" x14ac:dyDescent="0.4">
      <c r="A28" s="15" t="s">
        <v>11</v>
      </c>
      <c r="B28" s="7">
        <f>B13-B26</f>
        <v>-2150</v>
      </c>
      <c r="C28" s="12">
        <f>C13-C26</f>
        <v>2044.63</v>
      </c>
      <c r="D28" s="12">
        <f>D13-D26</f>
        <v>-3450</v>
      </c>
    </row>
    <row r="29" spans="1:5" ht="46.5" customHeight="1" x14ac:dyDescent="0.35">
      <c r="C29" s="6"/>
      <c r="D29" s="11"/>
      <c r="E29" s="11"/>
    </row>
    <row r="30" spans="1:5" ht="15" customHeight="1" x14ac:dyDescent="0.35">
      <c r="E30" s="13"/>
    </row>
    <row r="31" spans="1:5" ht="21" x14ac:dyDescent="0.4">
      <c r="B31" s="47" t="s">
        <v>6</v>
      </c>
      <c r="C31" s="47"/>
      <c r="D31" s="5"/>
    </row>
    <row r="32" spans="1:5" ht="21" x14ac:dyDescent="0.4">
      <c r="B32" s="47" t="s">
        <v>33</v>
      </c>
      <c r="C32" s="47"/>
      <c r="D32" s="22"/>
    </row>
    <row r="33" spans="1:5" ht="41.25" customHeight="1" x14ac:dyDescent="0.35"/>
    <row r="34" spans="1:5" ht="21" customHeight="1" x14ac:dyDescent="0.35">
      <c r="C34" s="6"/>
      <c r="D34" s="11"/>
      <c r="E34" s="11"/>
    </row>
    <row r="35" spans="1:5" x14ac:dyDescent="0.35">
      <c r="A35" s="15" t="s">
        <v>2</v>
      </c>
      <c r="B35" s="10"/>
      <c r="C35" s="6"/>
      <c r="D35" s="11"/>
      <c r="E35" s="11"/>
    </row>
    <row r="36" spans="1:5" x14ac:dyDescent="0.35">
      <c r="C36" s="6"/>
      <c r="D36" s="11"/>
      <c r="E36" s="11"/>
    </row>
    <row r="37" spans="1:5" x14ac:dyDescent="0.35">
      <c r="A37" s="19" t="str">
        <f>A17</f>
        <v>Programverksamhet (reseers, fikainköp)</v>
      </c>
      <c r="B37" s="21"/>
      <c r="C37" s="20">
        <f>ROUNDUP((C38+C47)/100,0)*100</f>
        <v>3900</v>
      </c>
      <c r="D37" s="11"/>
      <c r="E37" s="11"/>
    </row>
    <row r="38" spans="1:5" ht="21" customHeight="1" x14ac:dyDescent="0.25">
      <c r="A38" s="16" t="s">
        <v>12</v>
      </c>
      <c r="B38" s="1"/>
      <c r="C38" s="17">
        <f>SUM(C39:C40)</f>
        <v>1200</v>
      </c>
      <c r="D38" s="11"/>
      <c r="E38" s="11"/>
    </row>
    <row r="39" spans="1:5" ht="13.8" x14ac:dyDescent="0.25">
      <c r="A39" s="26" t="s">
        <v>21</v>
      </c>
      <c r="B39" s="23" t="s">
        <v>38</v>
      </c>
      <c r="C39" s="27">
        <f>ROUNDUP(((29+15)*25)/100,0)*100</f>
        <v>1100</v>
      </c>
      <c r="D39" s="11"/>
      <c r="E39" s="11"/>
    </row>
    <row r="40" spans="1:5" ht="13.8" x14ac:dyDescent="0.25">
      <c r="A40" s="26" t="s">
        <v>22</v>
      </c>
      <c r="B40" s="23"/>
      <c r="C40" s="27">
        <v>100</v>
      </c>
      <c r="D40" s="11"/>
      <c r="E40" s="11"/>
    </row>
    <row r="41" spans="1:5" ht="15" x14ac:dyDescent="0.25">
      <c r="A41" s="16" t="s">
        <v>47</v>
      </c>
      <c r="B41" s="1"/>
      <c r="C41" s="17">
        <f>SUM(C42:C43)</f>
        <v>1400</v>
      </c>
      <c r="D41" s="11"/>
      <c r="E41" s="11"/>
    </row>
    <row r="42" spans="1:5" ht="13.8" x14ac:dyDescent="0.25">
      <c r="A42" s="26" t="s">
        <v>21</v>
      </c>
      <c r="B42" s="23" t="s">
        <v>45</v>
      </c>
      <c r="C42" s="27">
        <f>ROUNDUP(((23+23)*25)/100,0)*100</f>
        <v>1200</v>
      </c>
      <c r="D42" s="11"/>
      <c r="E42" s="11"/>
    </row>
    <row r="43" spans="1:5" ht="13.8" x14ac:dyDescent="0.25">
      <c r="A43" s="26" t="s">
        <v>44</v>
      </c>
      <c r="B43" s="23"/>
      <c r="C43" s="27">
        <v>200</v>
      </c>
      <c r="D43" s="11"/>
      <c r="E43" s="11"/>
    </row>
    <row r="44" spans="1:5" ht="15" x14ac:dyDescent="0.25">
      <c r="A44" s="16" t="s">
        <v>42</v>
      </c>
      <c r="B44" s="1"/>
      <c r="C44" s="17">
        <f>SUM(C45:C46)</f>
        <v>2000</v>
      </c>
      <c r="D44" s="11"/>
      <c r="E44" s="11"/>
    </row>
    <row r="45" spans="1:5" ht="13.8" x14ac:dyDescent="0.25">
      <c r="A45" s="26" t="s">
        <v>21</v>
      </c>
      <c r="B45" s="23" t="s">
        <v>43</v>
      </c>
      <c r="C45" s="27">
        <f>ROUNDUP(((42+28)*25)/100,0)*100</f>
        <v>1800</v>
      </c>
      <c r="D45" s="11"/>
      <c r="E45" s="11"/>
    </row>
    <row r="46" spans="1:5" ht="13.8" x14ac:dyDescent="0.25">
      <c r="A46" s="26" t="s">
        <v>44</v>
      </c>
      <c r="B46" s="23"/>
      <c r="C46" s="27">
        <v>200</v>
      </c>
      <c r="D46" s="11"/>
      <c r="E46" s="11"/>
    </row>
    <row r="47" spans="1:5" ht="15" x14ac:dyDescent="0.25">
      <c r="A47" s="16" t="s">
        <v>14</v>
      </c>
      <c r="B47" s="23"/>
      <c r="C47" s="17">
        <f>SUM(C48:C50)</f>
        <v>2700</v>
      </c>
      <c r="D47" s="11"/>
      <c r="E47" s="11"/>
    </row>
    <row r="48" spans="1:5" ht="13.8" x14ac:dyDescent="0.25">
      <c r="A48" s="26" t="s">
        <v>13</v>
      </c>
      <c r="B48" s="23" t="s">
        <v>39</v>
      </c>
      <c r="C48" s="27">
        <f>ROUNDUP(((23+20+18+3)*25)/100,0)*100</f>
        <v>1600</v>
      </c>
      <c r="D48" s="11"/>
      <c r="E48" s="11"/>
    </row>
    <row r="49" spans="1:5" ht="13.8" x14ac:dyDescent="0.25">
      <c r="A49" s="26" t="s">
        <v>32</v>
      </c>
      <c r="B49" s="23" t="s">
        <v>15</v>
      </c>
      <c r="C49" s="27">
        <f>800+100+2*50</f>
        <v>1000</v>
      </c>
      <c r="D49" s="11"/>
      <c r="E49" s="11"/>
    </row>
    <row r="50" spans="1:5" ht="13.8" x14ac:dyDescent="0.25">
      <c r="A50" s="26" t="s">
        <v>22</v>
      </c>
      <c r="B50" s="23"/>
      <c r="C50" s="27">
        <v>100</v>
      </c>
      <c r="D50" s="11"/>
      <c r="E50" s="11"/>
    </row>
    <row r="51" spans="1:5" x14ac:dyDescent="0.35">
      <c r="B51" s="23"/>
      <c r="C51" s="6"/>
      <c r="D51" s="11"/>
      <c r="E51" s="11"/>
    </row>
    <row r="52" spans="1:5" x14ac:dyDescent="0.35">
      <c r="A52" s="19" t="str">
        <f>A18</f>
        <v>Reseersättningar (styrelsemöten, programplan.)</v>
      </c>
      <c r="B52" s="24"/>
      <c r="C52" s="20">
        <f>ROUNDUP(SUM(C53:C53)/100,0)*100</f>
        <v>3100</v>
      </c>
      <c r="D52" s="11"/>
      <c r="E52" s="11"/>
    </row>
    <row r="53" spans="1:5" ht="15" x14ac:dyDescent="0.25">
      <c r="A53" s="16" t="s">
        <v>20</v>
      </c>
      <c r="B53" s="23" t="s">
        <v>40</v>
      </c>
      <c r="C53" s="18">
        <f>ROUNDUP((2*(25+18+18)*25)/100,0)*100</f>
        <v>3100</v>
      </c>
      <c r="D53" s="11"/>
      <c r="E53" s="11"/>
    </row>
    <row r="54" spans="1:5" x14ac:dyDescent="0.35">
      <c r="B54" s="23"/>
      <c r="C54" s="6"/>
      <c r="D54" s="11"/>
      <c r="E54" s="11"/>
    </row>
    <row r="55" spans="1:5" x14ac:dyDescent="0.35">
      <c r="A55" s="19" t="str">
        <f>A21</f>
        <v>Tröjor (t-shirts till styrelsen)</v>
      </c>
      <c r="B55" s="25"/>
      <c r="C55" s="20">
        <f>ROUNDUP(SUM(C56:C56)/100,0)*100</f>
        <v>500</v>
      </c>
      <c r="D55" s="11"/>
      <c r="E55" s="11"/>
    </row>
    <row r="56" spans="1:5" ht="15" x14ac:dyDescent="0.25">
      <c r="A56" s="16" t="s">
        <v>29</v>
      </c>
      <c r="B56" s="23" t="s">
        <v>41</v>
      </c>
      <c r="C56" s="18">
        <f>6*57+120</f>
        <v>462</v>
      </c>
      <c r="D56" s="11"/>
      <c r="E56" s="11"/>
    </row>
    <row r="57" spans="1:5" x14ac:dyDescent="0.35">
      <c r="C57" s="6"/>
      <c r="D57" s="11"/>
      <c r="E57" s="11"/>
    </row>
    <row r="58" spans="1:5" x14ac:dyDescent="0.35">
      <c r="C58" s="6"/>
      <c r="D58" s="11"/>
      <c r="E58" s="11"/>
    </row>
    <row r="59" spans="1:5" x14ac:dyDescent="0.35">
      <c r="C59" s="6"/>
      <c r="D59" s="11"/>
      <c r="E59" s="11"/>
    </row>
    <row r="60" spans="1:5" x14ac:dyDescent="0.35">
      <c r="C60" s="6"/>
      <c r="D60" s="11"/>
      <c r="E60" s="11"/>
    </row>
    <row r="61" spans="1:5" x14ac:dyDescent="0.35">
      <c r="C61" s="6"/>
      <c r="D61" s="11"/>
      <c r="E61" s="11"/>
    </row>
    <row r="62" spans="1:5" x14ac:dyDescent="0.35">
      <c r="C62" s="6"/>
      <c r="D62" s="11"/>
      <c r="E62" s="11"/>
    </row>
    <row r="63" spans="1:5" x14ac:dyDescent="0.35">
      <c r="C63" s="6"/>
      <c r="D63" s="11"/>
      <c r="E63" s="11"/>
    </row>
    <row r="64" spans="1:5" x14ac:dyDescent="0.35">
      <c r="C64" s="6"/>
      <c r="D64" s="11"/>
      <c r="E64" s="11"/>
    </row>
    <row r="65" spans="3:5" x14ac:dyDescent="0.35">
      <c r="C65" s="6"/>
      <c r="D65" s="11"/>
      <c r="E65" s="11"/>
    </row>
    <row r="66" spans="3:5" x14ac:dyDescent="0.35">
      <c r="C66" s="6"/>
      <c r="D66" s="11"/>
      <c r="E66" s="11"/>
    </row>
    <row r="67" spans="3:5" x14ac:dyDescent="0.35">
      <c r="C67" s="6"/>
      <c r="D67" s="11"/>
      <c r="E67" s="11"/>
    </row>
    <row r="68" spans="3:5" x14ac:dyDescent="0.35">
      <c r="C68" s="6"/>
      <c r="D68" s="11"/>
      <c r="E68" s="11"/>
    </row>
    <row r="69" spans="3:5" x14ac:dyDescent="0.35">
      <c r="C69" s="6"/>
      <c r="D69" s="11"/>
      <c r="E69" s="11"/>
    </row>
    <row r="70" spans="3:5" x14ac:dyDescent="0.35">
      <c r="C70" s="6"/>
      <c r="D70" s="11"/>
      <c r="E70" s="11"/>
    </row>
    <row r="71" spans="3:5" x14ac:dyDescent="0.35">
      <c r="C71" s="6"/>
      <c r="D71" s="11"/>
      <c r="E71" s="11"/>
    </row>
    <row r="72" spans="3:5" x14ac:dyDescent="0.35">
      <c r="C72" s="6"/>
      <c r="D72" s="11"/>
      <c r="E72" s="11"/>
    </row>
    <row r="73" spans="3:5" x14ac:dyDescent="0.35">
      <c r="C73" s="6"/>
      <c r="D73" s="11"/>
      <c r="E73" s="11"/>
    </row>
    <row r="74" spans="3:5" x14ac:dyDescent="0.35">
      <c r="C74" s="6"/>
      <c r="D74" s="11"/>
      <c r="E74" s="11"/>
    </row>
    <row r="75" spans="3:5" x14ac:dyDescent="0.35">
      <c r="C75" s="6"/>
      <c r="D75" s="11"/>
      <c r="E75" s="11"/>
    </row>
    <row r="76" spans="3:5" x14ac:dyDescent="0.35">
      <c r="C76" s="6"/>
      <c r="D76" s="11"/>
      <c r="E76" s="11"/>
    </row>
    <row r="77" spans="3:5" x14ac:dyDescent="0.35">
      <c r="C77" s="6"/>
      <c r="D77" s="11"/>
      <c r="E77" s="11"/>
    </row>
    <row r="78" spans="3:5" x14ac:dyDescent="0.35">
      <c r="C78" s="6"/>
      <c r="D78" s="11"/>
      <c r="E78" s="11"/>
    </row>
    <row r="79" spans="3:5" x14ac:dyDescent="0.35">
      <c r="C79" s="6"/>
      <c r="D79" s="11"/>
      <c r="E79" s="11"/>
    </row>
    <row r="80" spans="3:5" x14ac:dyDescent="0.35">
      <c r="C80" s="6"/>
      <c r="D80" s="11"/>
      <c r="E80" s="11"/>
    </row>
    <row r="81" spans="3:5" x14ac:dyDescent="0.35">
      <c r="C81" s="6"/>
      <c r="D81" s="11"/>
      <c r="E81" s="11"/>
    </row>
    <row r="82" spans="3:5" x14ac:dyDescent="0.35">
      <c r="C82" s="6"/>
      <c r="D82" s="11"/>
      <c r="E82" s="11"/>
    </row>
    <row r="83" spans="3:5" x14ac:dyDescent="0.35">
      <c r="C83" s="6"/>
      <c r="D83" s="11"/>
      <c r="E83" s="11"/>
    </row>
    <row r="84" spans="3:5" x14ac:dyDescent="0.35">
      <c r="C84" s="6"/>
      <c r="D84" s="11"/>
      <c r="E84" s="11"/>
    </row>
    <row r="85" spans="3:5" x14ac:dyDescent="0.35">
      <c r="C85" s="6"/>
      <c r="D85" s="11"/>
      <c r="E85" s="11"/>
    </row>
    <row r="86" spans="3:5" x14ac:dyDescent="0.35">
      <c r="C86" s="6"/>
      <c r="D86" s="11"/>
      <c r="E86" s="11"/>
    </row>
    <row r="87" spans="3:5" x14ac:dyDescent="0.35">
      <c r="C87" s="6"/>
      <c r="D87" s="11"/>
      <c r="E87" s="11"/>
    </row>
    <row r="88" spans="3:5" x14ac:dyDescent="0.35">
      <c r="C88" s="6"/>
      <c r="D88" s="11"/>
      <c r="E88" s="11"/>
    </row>
    <row r="89" spans="3:5" x14ac:dyDescent="0.35">
      <c r="C89" s="6"/>
      <c r="D89" s="11"/>
      <c r="E89" s="11"/>
    </row>
    <row r="90" spans="3:5" x14ac:dyDescent="0.35">
      <c r="C90" s="6"/>
      <c r="D90" s="11"/>
      <c r="E90" s="11"/>
    </row>
    <row r="91" spans="3:5" x14ac:dyDescent="0.35">
      <c r="C91" s="6"/>
      <c r="D91" s="11"/>
      <c r="E91" s="11"/>
    </row>
    <row r="92" spans="3:5" x14ac:dyDescent="0.35">
      <c r="C92" s="6"/>
      <c r="D92" s="11"/>
      <c r="E92" s="11"/>
    </row>
    <row r="93" spans="3:5" x14ac:dyDescent="0.35">
      <c r="D93" s="11"/>
      <c r="E93" s="11"/>
    </row>
    <row r="94" spans="3:5" x14ac:dyDescent="0.35">
      <c r="D94" s="11"/>
      <c r="E94" s="11"/>
    </row>
  </sheetData>
  <mergeCells count="4">
    <mergeCell ref="B2:D2"/>
    <mergeCell ref="B3:D3"/>
    <mergeCell ref="B31:C31"/>
    <mergeCell ref="B32:C32"/>
  </mergeCells>
  <pageMargins left="0.70866141732283472" right="0.31496062992125984" top="0.35433070866141736" bottom="0.35433070866141736" header="0.31496062992125984" footer="0.31496062992125984"/>
  <pageSetup paperSize="9" orientation="portrait" horizontalDpi="4294967295" verticalDpi="4294967295" r:id="rId1"/>
  <rowBreaks count="1" manualBreakCount="1">
    <brk id="2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997C6-6B21-4188-B324-F1AD0D011E92}">
  <dimension ref="A1:E86"/>
  <sheetViews>
    <sheetView topLeftCell="A2" workbookViewId="0">
      <selection activeCell="B3" sqref="B3:D3"/>
    </sheetView>
  </sheetViews>
  <sheetFormatPr defaultColWidth="9.109375" defaultRowHeight="20.399999999999999" x14ac:dyDescent="0.35"/>
  <cols>
    <col min="1" max="1" width="47.6640625" style="14" customWidth="1"/>
    <col min="2" max="2" width="18.33203125" style="8" customWidth="1"/>
    <col min="3" max="3" width="12.6640625" style="2" customWidth="1"/>
    <col min="4" max="5" width="12.6640625" style="8" customWidth="1"/>
    <col min="6" max="16384" width="9.109375" style="1"/>
  </cols>
  <sheetData>
    <row r="1" spans="1:5" ht="15" customHeight="1" x14ac:dyDescent="0.35">
      <c r="D1" s="13">
        <v>44607</v>
      </c>
      <c r="E1" s="13"/>
    </row>
    <row r="2" spans="1:5" x14ac:dyDescent="0.35">
      <c r="B2" s="45"/>
      <c r="C2" s="45"/>
      <c r="D2" s="45"/>
    </row>
    <row r="3" spans="1:5" ht="77.25" customHeight="1" x14ac:dyDescent="0.55000000000000004">
      <c r="A3" s="28" t="s">
        <v>24</v>
      </c>
      <c r="B3" s="46" t="s">
        <v>8</v>
      </c>
      <c r="C3" s="46"/>
      <c r="D3" s="46"/>
    </row>
    <row r="4" spans="1:5" ht="30" customHeight="1" x14ac:dyDescent="0.35">
      <c r="B4" s="2"/>
      <c r="C4" s="8"/>
    </row>
    <row r="5" spans="1:5" s="3" customFormat="1" ht="21" customHeight="1" x14ac:dyDescent="0.4">
      <c r="A5" s="15"/>
      <c r="B5" s="4" t="s">
        <v>9</v>
      </c>
      <c r="C5" s="9" t="s">
        <v>10</v>
      </c>
      <c r="D5" s="9" t="s">
        <v>7</v>
      </c>
    </row>
    <row r="6" spans="1:5" s="3" customFormat="1" ht="21" x14ac:dyDescent="0.4">
      <c r="A6" s="15" t="s">
        <v>0</v>
      </c>
      <c r="B6" s="5"/>
      <c r="C6" s="10"/>
      <c r="D6" s="10"/>
    </row>
    <row r="7" spans="1:5" ht="15" customHeight="1" x14ac:dyDescent="0.35">
      <c r="B7" s="2"/>
      <c r="C7" s="8"/>
    </row>
    <row r="8" spans="1:5" ht="20.25" customHeight="1" x14ac:dyDescent="0.35">
      <c r="A8" s="14" t="s">
        <v>25</v>
      </c>
      <c r="B8" s="6">
        <v>5000</v>
      </c>
      <c r="C8" s="11">
        <v>5050</v>
      </c>
      <c r="D8" s="11">
        <v>5325</v>
      </c>
    </row>
    <row r="9" spans="1:5" ht="20.25" customHeight="1" x14ac:dyDescent="0.35">
      <c r="A9" s="14" t="s">
        <v>31</v>
      </c>
      <c r="B9" s="6">
        <v>0</v>
      </c>
      <c r="C9" s="11">
        <v>0</v>
      </c>
      <c r="D9" s="11">
        <v>0</v>
      </c>
    </row>
    <row r="10" spans="1:5" ht="20.25" customHeight="1" x14ac:dyDescent="0.35">
      <c r="A10" s="14" t="s">
        <v>4</v>
      </c>
      <c r="B10" s="6">
        <v>0</v>
      </c>
      <c r="C10" s="11">
        <v>0</v>
      </c>
      <c r="D10" s="11">
        <v>0</v>
      </c>
    </row>
    <row r="11" spans="1:5" ht="15" customHeight="1" x14ac:dyDescent="0.35">
      <c r="B11" s="6"/>
      <c r="C11" s="11"/>
      <c r="D11" s="11"/>
    </row>
    <row r="12" spans="1:5" s="3" customFormat="1" ht="21" x14ac:dyDescent="0.4">
      <c r="A12" s="15" t="s">
        <v>1</v>
      </c>
      <c r="B12" s="7">
        <f>SUM($B$8:$B$10)</f>
        <v>5000</v>
      </c>
      <c r="C12" s="12">
        <f>SUM(C8:C10)</f>
        <v>5050</v>
      </c>
      <c r="D12" s="12">
        <f>SUM(D8:D10)</f>
        <v>5325</v>
      </c>
    </row>
    <row r="13" spans="1:5" ht="21" customHeight="1" x14ac:dyDescent="0.35">
      <c r="B13" s="6"/>
      <c r="C13" s="11"/>
      <c r="D13" s="11"/>
    </row>
    <row r="14" spans="1:5" x14ac:dyDescent="0.35">
      <c r="A14" s="15" t="s">
        <v>2</v>
      </c>
      <c r="B14" s="6"/>
      <c r="C14" s="11"/>
      <c r="D14" s="11"/>
    </row>
    <row r="15" spans="1:5" ht="15" customHeight="1" x14ac:dyDescent="0.35">
      <c r="B15" s="6"/>
      <c r="C15" s="11"/>
      <c r="D15" s="11"/>
    </row>
    <row r="16" spans="1:5" ht="20.25" customHeight="1" x14ac:dyDescent="0.35">
      <c r="A16" s="14" t="s">
        <v>30</v>
      </c>
      <c r="B16" s="6">
        <f>C35</f>
        <v>3300</v>
      </c>
      <c r="C16" s="11">
        <v>1265</v>
      </c>
      <c r="D16" s="11">
        <v>0</v>
      </c>
    </row>
    <row r="17" spans="1:5" s="8" customFormat="1" ht="20.25" customHeight="1" x14ac:dyDescent="0.35">
      <c r="A17" s="14" t="s">
        <v>26</v>
      </c>
      <c r="B17" s="6">
        <f>C44</f>
        <v>2300</v>
      </c>
      <c r="C17" s="11">
        <v>0</v>
      </c>
      <c r="D17" s="11">
        <v>300</v>
      </c>
    </row>
    <row r="18" spans="1:5" s="8" customFormat="1" ht="20.25" customHeight="1" x14ac:dyDescent="0.35">
      <c r="A18" s="14" t="s">
        <v>5</v>
      </c>
      <c r="B18" s="6">
        <v>1300</v>
      </c>
      <c r="C18" s="11">
        <v>1300</v>
      </c>
      <c r="D18" s="11">
        <v>1250</v>
      </c>
    </row>
    <row r="19" spans="1:5" s="8" customFormat="1" ht="20.25" customHeight="1" x14ac:dyDescent="0.35">
      <c r="A19" s="14" t="s">
        <v>28</v>
      </c>
      <c r="B19" s="6">
        <v>1000</v>
      </c>
      <c r="C19" s="11">
        <f>119.8+1080</f>
        <v>1199.8</v>
      </c>
      <c r="D19" s="11">
        <v>300</v>
      </c>
    </row>
    <row r="20" spans="1:5" s="8" customFormat="1" ht="20.25" customHeight="1" x14ac:dyDescent="0.35">
      <c r="A20" s="14" t="s">
        <v>27</v>
      </c>
      <c r="B20" s="6">
        <f>C47</f>
        <v>400</v>
      </c>
      <c r="C20" s="11">
        <v>0</v>
      </c>
      <c r="D20" s="11">
        <v>0</v>
      </c>
    </row>
    <row r="21" spans="1:5" ht="20.25" customHeight="1" x14ac:dyDescent="0.35">
      <c r="A21" s="14" t="s">
        <v>17</v>
      </c>
      <c r="B21" s="6">
        <v>150</v>
      </c>
      <c r="C21" s="11">
        <v>150</v>
      </c>
      <c r="D21" s="11">
        <v>0</v>
      </c>
    </row>
    <row r="22" spans="1:5" ht="20.25" customHeight="1" x14ac:dyDescent="0.35">
      <c r="A22" s="14" t="s">
        <v>4</v>
      </c>
      <c r="B22" s="6">
        <v>0</v>
      </c>
      <c r="C22" s="11">
        <v>0</v>
      </c>
      <c r="D22" s="11">
        <v>0</v>
      </c>
    </row>
    <row r="23" spans="1:5" s="3" customFormat="1" ht="15" customHeight="1" x14ac:dyDescent="0.35">
      <c r="A23" s="14"/>
      <c r="B23" s="6"/>
      <c r="C23" s="11"/>
      <c r="D23" s="11"/>
    </row>
    <row r="24" spans="1:5" ht="21" x14ac:dyDescent="0.4">
      <c r="A24" s="15" t="s">
        <v>3</v>
      </c>
      <c r="B24" s="7">
        <f>SUM($B16:$B22)</f>
        <v>8450</v>
      </c>
      <c r="C24" s="12">
        <f>SUM(C16:C22)</f>
        <v>3914.8</v>
      </c>
      <c r="D24" s="12">
        <f>SUM(D16:D22)</f>
        <v>1850</v>
      </c>
    </row>
    <row r="25" spans="1:5" ht="21" x14ac:dyDescent="0.4">
      <c r="A25" s="15"/>
      <c r="B25" s="7"/>
      <c r="C25" s="12"/>
      <c r="D25" s="12"/>
    </row>
    <row r="26" spans="1:5" ht="21" x14ac:dyDescent="0.4">
      <c r="A26" s="15" t="s">
        <v>11</v>
      </c>
      <c r="B26" s="7">
        <f>B12-B24</f>
        <v>-3450</v>
      </c>
      <c r="C26" s="12">
        <f>C12-C24</f>
        <v>1135.1999999999998</v>
      </c>
      <c r="D26" s="12">
        <f>D12-D24</f>
        <v>3475</v>
      </c>
    </row>
    <row r="27" spans="1:5" ht="46.5" customHeight="1" x14ac:dyDescent="0.35">
      <c r="C27" s="6"/>
      <c r="D27" s="11"/>
      <c r="E27" s="11"/>
    </row>
    <row r="28" spans="1:5" ht="15" customHeight="1" x14ac:dyDescent="0.35">
      <c r="E28" s="13"/>
    </row>
    <row r="29" spans="1:5" ht="21" x14ac:dyDescent="0.4">
      <c r="B29" s="47" t="s">
        <v>6</v>
      </c>
      <c r="C29" s="47"/>
      <c r="D29" s="5"/>
    </row>
    <row r="30" spans="1:5" ht="21" x14ac:dyDescent="0.4">
      <c r="B30" s="47" t="s">
        <v>8</v>
      </c>
      <c r="C30" s="47"/>
      <c r="D30" s="22"/>
    </row>
    <row r="31" spans="1:5" ht="41.25" customHeight="1" x14ac:dyDescent="0.35"/>
    <row r="32" spans="1:5" ht="21" customHeight="1" x14ac:dyDescent="0.35">
      <c r="C32" s="6"/>
      <c r="D32" s="11"/>
      <c r="E32" s="11"/>
    </row>
    <row r="33" spans="1:5" x14ac:dyDescent="0.35">
      <c r="A33" s="15" t="s">
        <v>2</v>
      </c>
      <c r="B33" s="10"/>
      <c r="C33" s="6"/>
      <c r="D33" s="11"/>
      <c r="E33" s="11"/>
    </row>
    <row r="34" spans="1:5" x14ac:dyDescent="0.35">
      <c r="C34" s="6"/>
      <c r="D34" s="11"/>
      <c r="E34" s="11"/>
    </row>
    <row r="35" spans="1:5" x14ac:dyDescent="0.35">
      <c r="A35" s="19" t="str">
        <f>A16</f>
        <v>Programverksamhet (reseers, fikainköp)</v>
      </c>
      <c r="B35" s="21"/>
      <c r="C35" s="20">
        <f>ROUNDUP((C36+C39)/100,0)*100</f>
        <v>3300</v>
      </c>
      <c r="D35" s="11"/>
      <c r="E35" s="11"/>
    </row>
    <row r="36" spans="1:5" ht="21" customHeight="1" x14ac:dyDescent="0.25">
      <c r="A36" s="16" t="s">
        <v>12</v>
      </c>
      <c r="B36" s="1"/>
      <c r="C36" s="17">
        <f>SUM(C37:C38)</f>
        <v>1000</v>
      </c>
      <c r="D36" s="11"/>
      <c r="E36" s="11"/>
    </row>
    <row r="37" spans="1:5" ht="13.8" x14ac:dyDescent="0.25">
      <c r="A37" s="26" t="s">
        <v>21</v>
      </c>
      <c r="B37" s="23" t="s">
        <v>18</v>
      </c>
      <c r="C37" s="27">
        <f>ROUNDUP(((29+15)*18.5)/100,0)*100</f>
        <v>900</v>
      </c>
      <c r="D37" s="11"/>
      <c r="E37" s="11"/>
    </row>
    <row r="38" spans="1:5" ht="13.8" x14ac:dyDescent="0.25">
      <c r="A38" s="26" t="s">
        <v>22</v>
      </c>
      <c r="B38" s="23"/>
      <c r="C38" s="27">
        <v>100</v>
      </c>
      <c r="D38" s="11"/>
      <c r="E38" s="11"/>
    </row>
    <row r="39" spans="1:5" ht="15" x14ac:dyDescent="0.25">
      <c r="A39" s="16" t="s">
        <v>14</v>
      </c>
      <c r="B39" s="23"/>
      <c r="C39" s="17">
        <f>SUM(C40:C42)</f>
        <v>2300</v>
      </c>
      <c r="D39" s="11"/>
      <c r="E39" s="11"/>
    </row>
    <row r="40" spans="1:5" ht="13.8" x14ac:dyDescent="0.25">
      <c r="A40" s="26" t="s">
        <v>13</v>
      </c>
      <c r="B40" s="23" t="s">
        <v>19</v>
      </c>
      <c r="C40" s="27">
        <f>ROUNDUP(((23+20+18+3)*18.5)/100,0)*100</f>
        <v>1200</v>
      </c>
      <c r="D40" s="11"/>
      <c r="E40" s="11"/>
    </row>
    <row r="41" spans="1:5" ht="13.8" x14ac:dyDescent="0.25">
      <c r="A41" s="26" t="s">
        <v>32</v>
      </c>
      <c r="B41" s="23" t="s">
        <v>15</v>
      </c>
      <c r="C41" s="27">
        <f>800+100+2*50</f>
        <v>1000</v>
      </c>
      <c r="D41" s="11"/>
      <c r="E41" s="11"/>
    </row>
    <row r="42" spans="1:5" ht="13.8" x14ac:dyDescent="0.25">
      <c r="A42" s="26" t="s">
        <v>22</v>
      </c>
      <c r="B42" s="23"/>
      <c r="C42" s="27">
        <v>100</v>
      </c>
      <c r="D42" s="11"/>
      <c r="E42" s="11"/>
    </row>
    <row r="43" spans="1:5" x14ac:dyDescent="0.35">
      <c r="B43" s="23"/>
      <c r="C43" s="6"/>
      <c r="D43" s="11"/>
      <c r="E43" s="11"/>
    </row>
    <row r="44" spans="1:5" x14ac:dyDescent="0.35">
      <c r="A44" s="19" t="str">
        <f>A17</f>
        <v>Reseersättningar (styrelsemöten, programplan.)</v>
      </c>
      <c r="B44" s="24"/>
      <c r="C44" s="20">
        <f>ROUNDUP(SUM(C45:C45)/100,0)*100</f>
        <v>2300</v>
      </c>
      <c r="D44" s="11"/>
      <c r="E44" s="11"/>
    </row>
    <row r="45" spans="1:5" ht="15" x14ac:dyDescent="0.25">
      <c r="A45" s="16" t="s">
        <v>20</v>
      </c>
      <c r="B45" s="23" t="s">
        <v>23</v>
      </c>
      <c r="C45" s="18">
        <f>ROUNDUP((2*(25+18+18)*18.5)/100,0)*100</f>
        <v>2300</v>
      </c>
      <c r="D45" s="11"/>
      <c r="E45" s="11"/>
    </row>
    <row r="46" spans="1:5" x14ac:dyDescent="0.35">
      <c r="B46" s="23"/>
      <c r="C46" s="6"/>
      <c r="D46" s="11"/>
      <c r="E46" s="11"/>
    </row>
    <row r="47" spans="1:5" x14ac:dyDescent="0.35">
      <c r="A47" s="19" t="str">
        <f>A20</f>
        <v>Tröjor (t-shirts till styrelsen)</v>
      </c>
      <c r="B47" s="25"/>
      <c r="C47" s="20">
        <f>ROUNDUP(SUM(C48:C48)/100,0)*100</f>
        <v>400</v>
      </c>
      <c r="D47" s="11"/>
      <c r="E47" s="11"/>
    </row>
    <row r="48" spans="1:5" ht="15" x14ac:dyDescent="0.25">
      <c r="A48" s="16" t="s">
        <v>29</v>
      </c>
      <c r="B48" s="23" t="s">
        <v>16</v>
      </c>
      <c r="C48" s="18">
        <f>6*39+120</f>
        <v>354</v>
      </c>
      <c r="D48" s="11"/>
      <c r="E48" s="11"/>
    </row>
    <row r="49" spans="3:5" x14ac:dyDescent="0.35">
      <c r="C49" s="6"/>
      <c r="D49" s="11"/>
      <c r="E49" s="11"/>
    </row>
    <row r="50" spans="3:5" x14ac:dyDescent="0.35">
      <c r="C50" s="6"/>
      <c r="D50" s="11"/>
      <c r="E50" s="11"/>
    </row>
    <row r="51" spans="3:5" x14ac:dyDescent="0.35">
      <c r="C51" s="6"/>
      <c r="D51" s="11"/>
      <c r="E51" s="11"/>
    </row>
    <row r="52" spans="3:5" x14ac:dyDescent="0.35">
      <c r="C52" s="6"/>
      <c r="D52" s="11"/>
      <c r="E52" s="11"/>
    </row>
    <row r="53" spans="3:5" x14ac:dyDescent="0.35">
      <c r="C53" s="6"/>
      <c r="D53" s="11"/>
      <c r="E53" s="11"/>
    </row>
    <row r="54" spans="3:5" x14ac:dyDescent="0.35">
      <c r="C54" s="6"/>
      <c r="D54" s="11"/>
      <c r="E54" s="11"/>
    </row>
    <row r="55" spans="3:5" x14ac:dyDescent="0.35">
      <c r="C55" s="6"/>
      <c r="D55" s="11"/>
      <c r="E55" s="11"/>
    </row>
    <row r="56" spans="3:5" x14ac:dyDescent="0.35">
      <c r="C56" s="6"/>
      <c r="D56" s="11"/>
      <c r="E56" s="11"/>
    </row>
    <row r="57" spans="3:5" x14ac:dyDescent="0.35">
      <c r="C57" s="6"/>
      <c r="D57" s="11"/>
      <c r="E57" s="11"/>
    </row>
    <row r="58" spans="3:5" x14ac:dyDescent="0.35">
      <c r="C58" s="6"/>
      <c r="D58" s="11"/>
      <c r="E58" s="11"/>
    </row>
    <row r="59" spans="3:5" x14ac:dyDescent="0.35">
      <c r="C59" s="6"/>
      <c r="D59" s="11"/>
      <c r="E59" s="11"/>
    </row>
    <row r="60" spans="3:5" x14ac:dyDescent="0.35">
      <c r="C60" s="6"/>
      <c r="D60" s="11"/>
      <c r="E60" s="11"/>
    </row>
    <row r="61" spans="3:5" x14ac:dyDescent="0.35">
      <c r="C61" s="6"/>
      <c r="D61" s="11"/>
      <c r="E61" s="11"/>
    </row>
    <row r="62" spans="3:5" x14ac:dyDescent="0.35">
      <c r="C62" s="6"/>
      <c r="D62" s="11"/>
      <c r="E62" s="11"/>
    </row>
    <row r="63" spans="3:5" x14ac:dyDescent="0.35">
      <c r="C63" s="6"/>
      <c r="D63" s="11"/>
      <c r="E63" s="11"/>
    </row>
    <row r="64" spans="3:5" x14ac:dyDescent="0.35">
      <c r="C64" s="6"/>
      <c r="D64" s="11"/>
      <c r="E64" s="11"/>
    </row>
    <row r="65" spans="3:5" x14ac:dyDescent="0.35">
      <c r="C65" s="6"/>
      <c r="D65" s="11"/>
      <c r="E65" s="11"/>
    </row>
    <row r="66" spans="3:5" x14ac:dyDescent="0.35">
      <c r="C66" s="6"/>
      <c r="D66" s="11"/>
      <c r="E66" s="11"/>
    </row>
    <row r="67" spans="3:5" x14ac:dyDescent="0.35">
      <c r="C67" s="6"/>
      <c r="D67" s="11"/>
      <c r="E67" s="11"/>
    </row>
    <row r="68" spans="3:5" x14ac:dyDescent="0.35">
      <c r="C68" s="6"/>
      <c r="D68" s="11"/>
      <c r="E68" s="11"/>
    </row>
    <row r="69" spans="3:5" x14ac:dyDescent="0.35">
      <c r="C69" s="6"/>
      <c r="D69" s="11"/>
      <c r="E69" s="11"/>
    </row>
    <row r="70" spans="3:5" x14ac:dyDescent="0.35">
      <c r="C70" s="6"/>
      <c r="D70" s="11"/>
      <c r="E70" s="11"/>
    </row>
    <row r="71" spans="3:5" x14ac:dyDescent="0.35">
      <c r="C71" s="6"/>
      <c r="D71" s="11"/>
      <c r="E71" s="11"/>
    </row>
    <row r="72" spans="3:5" x14ac:dyDescent="0.35">
      <c r="C72" s="6"/>
      <c r="D72" s="11"/>
      <c r="E72" s="11"/>
    </row>
    <row r="73" spans="3:5" x14ac:dyDescent="0.35">
      <c r="C73" s="6"/>
      <c r="D73" s="11"/>
      <c r="E73" s="11"/>
    </row>
    <row r="74" spans="3:5" x14ac:dyDescent="0.35">
      <c r="C74" s="6"/>
      <c r="D74" s="11"/>
      <c r="E74" s="11"/>
    </row>
    <row r="75" spans="3:5" x14ac:dyDescent="0.35">
      <c r="C75" s="6"/>
      <c r="D75" s="11"/>
      <c r="E75" s="11"/>
    </row>
    <row r="76" spans="3:5" x14ac:dyDescent="0.35">
      <c r="C76" s="6"/>
      <c r="D76" s="11"/>
      <c r="E76" s="11"/>
    </row>
    <row r="77" spans="3:5" x14ac:dyDescent="0.35">
      <c r="C77" s="6"/>
      <c r="D77" s="11"/>
      <c r="E77" s="11"/>
    </row>
    <row r="78" spans="3:5" x14ac:dyDescent="0.35">
      <c r="C78" s="6"/>
      <c r="D78" s="11"/>
      <c r="E78" s="11"/>
    </row>
    <row r="79" spans="3:5" x14ac:dyDescent="0.35">
      <c r="C79" s="6"/>
      <c r="D79" s="11"/>
      <c r="E79" s="11"/>
    </row>
    <row r="80" spans="3:5" x14ac:dyDescent="0.35">
      <c r="C80" s="6"/>
      <c r="D80" s="11"/>
      <c r="E80" s="11"/>
    </row>
    <row r="81" spans="3:5" x14ac:dyDescent="0.35">
      <c r="C81" s="6"/>
      <c r="D81" s="11"/>
      <c r="E81" s="11"/>
    </row>
    <row r="82" spans="3:5" x14ac:dyDescent="0.35">
      <c r="C82" s="6"/>
      <c r="D82" s="11"/>
      <c r="E82" s="11"/>
    </row>
    <row r="83" spans="3:5" x14ac:dyDescent="0.35">
      <c r="C83" s="6"/>
      <c r="D83" s="11"/>
      <c r="E83" s="11"/>
    </row>
    <row r="84" spans="3:5" x14ac:dyDescent="0.35">
      <c r="C84" s="6"/>
      <c r="D84" s="11"/>
      <c r="E84" s="11"/>
    </row>
    <row r="85" spans="3:5" x14ac:dyDescent="0.35">
      <c r="D85" s="11"/>
      <c r="E85" s="11"/>
    </row>
    <row r="86" spans="3:5" x14ac:dyDescent="0.35">
      <c r="D86" s="11"/>
      <c r="E86" s="11"/>
    </row>
  </sheetData>
  <mergeCells count="4">
    <mergeCell ref="B2:D2"/>
    <mergeCell ref="B3:D3"/>
    <mergeCell ref="B29:C29"/>
    <mergeCell ref="B30:C30"/>
  </mergeCells>
  <pageMargins left="0.70866141732283472" right="0.31496062992125984" top="0.35433070866141736" bottom="0.35433070866141736" header="0.31496062992125984" footer="0.31496062992125984"/>
  <pageSetup paperSize="9" orientation="portrait" horizontalDpi="4294967295" verticalDpi="4294967295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2025</vt:lpstr>
      <vt:lpstr>2024</vt:lpstr>
      <vt:lpstr>2023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Karlsson</dc:creator>
  <cp:lastModifiedBy>Tollnerius, Lena</cp:lastModifiedBy>
  <cp:lastPrinted>2025-02-05T13:50:46Z</cp:lastPrinted>
  <dcterms:created xsi:type="dcterms:W3CDTF">2018-02-19T15:52:19Z</dcterms:created>
  <dcterms:modified xsi:type="dcterms:W3CDTF">2025-02-05T13:50:47Z</dcterms:modified>
</cp:coreProperties>
</file>