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raenso-my.sharepoint.com/personal/lena_tollnerius_storaenso_com/Documents/Documents/0 - SBS/2 - Kassör 2024/"/>
    </mc:Choice>
  </mc:AlternateContent>
  <xr:revisionPtr revIDLastSave="62" documentId="8_{C587A3A5-4218-48B7-9078-4C643CBAD019}" xr6:coauthVersionLast="47" xr6:coauthVersionMax="47" xr10:uidLastSave="{395E0DDB-FCE6-4397-950F-283BDEAD44BB}"/>
  <bookViews>
    <workbookView xWindow="38280" yWindow="3495" windowWidth="29040" windowHeight="15720" xr2:uid="{00000000-000D-0000-FFFF-FFFF00000000}"/>
  </bookViews>
  <sheets>
    <sheet name="2024" sheetId="13" r:id="rId1"/>
    <sheet name="2023" sheetId="12" r:id="rId2"/>
    <sheet name="2022" sheetId="11" r:id="rId3"/>
    <sheet name="2021" sheetId="10" r:id="rId4"/>
    <sheet name="mall" sheetId="5" r:id="rId5"/>
  </sheets>
  <definedNames>
    <definedName name="_xlnm.Print_Area" localSheetId="3">'2021'!$B$1:$AC$29</definedName>
    <definedName name="_xlnm.Print_Area" localSheetId="2">'2022'!$B$1:$AC$29</definedName>
    <definedName name="_xlnm.Print_Area" localSheetId="4">mall!$B$1:$AC$58</definedName>
    <definedName name="_xlnm.Print_Titles" localSheetId="3">'2021'!$4:$5</definedName>
    <definedName name="_xlnm.Print_Titles" localSheetId="2">'2022'!$4:$5</definedName>
    <definedName name="_xlnm.Print_Titles" localSheetId="4">mall!$4:$5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1" i="13" l="1"/>
  <c r="A31" i="12"/>
  <c r="H45" i="13" l="1"/>
  <c r="I45" i="13"/>
  <c r="I39" i="12"/>
  <c r="I35" i="12"/>
  <c r="H35" i="12"/>
  <c r="I31" i="12"/>
  <c r="H31" i="12"/>
  <c r="AC41" i="13"/>
  <c r="AB41" i="13"/>
  <c r="Z41" i="13"/>
  <c r="Y41" i="13"/>
  <c r="X41" i="13"/>
  <c r="V41" i="13"/>
  <c r="U41" i="13"/>
  <c r="T41" i="13"/>
  <c r="S41" i="13"/>
  <c r="R41" i="13"/>
  <c r="Q41" i="13"/>
  <c r="P41" i="13"/>
  <c r="O41" i="13"/>
  <c r="N41" i="13"/>
  <c r="M41" i="13"/>
  <c r="M45" i="13" s="1"/>
  <c r="L41" i="13"/>
  <c r="L45" i="13" s="1"/>
  <c r="K41" i="13"/>
  <c r="J41" i="13"/>
  <c r="I41" i="13"/>
  <c r="K50" i="13" s="1"/>
  <c r="H41" i="13"/>
  <c r="I44" i="13" s="1"/>
  <c r="G41" i="13"/>
  <c r="G45" i="13" s="1"/>
  <c r="F41" i="13"/>
  <c r="A41" i="13" l="1"/>
  <c r="H51" i="13"/>
  <c r="J45" i="13"/>
  <c r="J50" i="13"/>
  <c r="F45" i="13"/>
  <c r="K44" i="13"/>
  <c r="H39" i="12"/>
  <c r="F29" i="11"/>
  <c r="I25" i="11"/>
  <c r="I29" i="11" s="1"/>
  <c r="H25" i="11"/>
  <c r="H29" i="11" s="1"/>
  <c r="G31" i="12"/>
  <c r="J31" i="12"/>
  <c r="J35" i="12" s="1"/>
  <c r="K31" i="12"/>
  <c r="K35" i="12" s="1"/>
  <c r="L31" i="12"/>
  <c r="L35" i="12" s="1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F31" i="12"/>
  <c r="F35" i="12" s="1"/>
  <c r="AC31" i="12"/>
  <c r="AB31" i="12"/>
  <c r="M35" i="12"/>
  <c r="K45" i="13" l="1"/>
  <c r="H48" i="13"/>
  <c r="A45" i="13"/>
  <c r="G35" i="12"/>
  <c r="A35" i="12" s="1"/>
  <c r="L25" i="11"/>
  <c r="L29" i="11" s="1"/>
  <c r="A29" i="11" s="1"/>
  <c r="M25" i="11"/>
  <c r="M29" i="11" s="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B25" i="11"/>
  <c r="AC25" i="11"/>
  <c r="K25" i="11"/>
  <c r="K29" i="11" s="1"/>
  <c r="G25" i="11"/>
  <c r="G29" i="11" s="1"/>
  <c r="J25" i="11"/>
  <c r="J29" i="11" s="1"/>
  <c r="F25" i="11"/>
  <c r="A24" i="11"/>
  <c r="Y12" i="10"/>
  <c r="A23" i="11"/>
  <c r="A22" i="11"/>
  <c r="A21" i="11"/>
  <c r="A20" i="11"/>
  <c r="A19" i="11"/>
  <c r="A18" i="11"/>
  <c r="A17" i="11"/>
  <c r="A16" i="11"/>
  <c r="A15" i="11"/>
  <c r="A14" i="11"/>
  <c r="A13" i="11"/>
  <c r="A11" i="11"/>
  <c r="A10" i="11"/>
  <c r="A9" i="11"/>
  <c r="A8" i="11"/>
  <c r="A7" i="11"/>
  <c r="A6" i="11"/>
  <c r="AC12" i="10"/>
  <c r="AB12" i="10"/>
  <c r="R12" i="10"/>
  <c r="S12" i="10"/>
  <c r="T12" i="10"/>
  <c r="U12" i="10"/>
  <c r="V12" i="10"/>
  <c r="W12" i="10"/>
  <c r="X12" i="10"/>
  <c r="Z12" i="10"/>
  <c r="P12" i="10"/>
  <c r="Q12" i="10"/>
  <c r="N12" i="10"/>
  <c r="O12" i="10"/>
  <c r="J12" i="10"/>
  <c r="K12" i="10"/>
  <c r="L12" i="10"/>
  <c r="M12" i="10"/>
  <c r="L14" i="10" s="1"/>
  <c r="G12" i="10"/>
  <c r="H12" i="10"/>
  <c r="I14" i="10" s="1"/>
  <c r="I15" i="10" s="1"/>
  <c r="I12" i="10"/>
  <c r="F12" i="10"/>
  <c r="J15" i="10"/>
  <c r="F15" i="10"/>
  <c r="L57" i="5"/>
  <c r="A25" i="11" l="1"/>
  <c r="G14" i="10"/>
  <c r="G15" i="10" s="1"/>
  <c r="K14" i="10"/>
  <c r="K15" i="10" s="1"/>
  <c r="H15" i="10"/>
  <c r="A29" i="10" l="1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1" i="10"/>
  <c r="A10" i="10"/>
  <c r="A9" i="10"/>
  <c r="A8" i="10"/>
  <c r="A7" i="10"/>
  <c r="A6" i="10"/>
  <c r="H30" i="5" l="1"/>
  <c r="I30" i="5"/>
  <c r="I31" i="5" s="1"/>
  <c r="I55" i="5" s="1"/>
  <c r="H31" i="5"/>
  <c r="H55" i="5" s="1"/>
  <c r="A10" i="5"/>
  <c r="A11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C30" i="5"/>
  <c r="AC31" i="5" s="1"/>
  <c r="AC55" i="5" s="1"/>
  <c r="AB30" i="5"/>
  <c r="AB31" i="5" s="1"/>
  <c r="Z30" i="5"/>
  <c r="Z31" i="5" s="1"/>
  <c r="Z55" i="5" s="1"/>
  <c r="Y30" i="5"/>
  <c r="Y31" i="5" s="1"/>
  <c r="Y55" i="5" s="1"/>
  <c r="X30" i="5"/>
  <c r="X31" i="5" s="1"/>
  <c r="X55" i="5" s="1"/>
  <c r="W30" i="5"/>
  <c r="W31" i="5" s="1"/>
  <c r="W55" i="5" s="1"/>
  <c r="V30" i="5"/>
  <c r="V31" i="5" s="1"/>
  <c r="V55" i="5" s="1"/>
  <c r="U30" i="5"/>
  <c r="U31" i="5" s="1"/>
  <c r="U55" i="5" s="1"/>
  <c r="T30" i="5"/>
  <c r="T31" i="5" s="1"/>
  <c r="T55" i="5" s="1"/>
  <c r="S30" i="5"/>
  <c r="S31" i="5" s="1"/>
  <c r="S55" i="5" s="1"/>
  <c r="R30" i="5"/>
  <c r="R31" i="5" s="1"/>
  <c r="R55" i="5" s="1"/>
  <c r="Q30" i="5"/>
  <c r="Q31" i="5" s="1"/>
  <c r="Q55" i="5" s="1"/>
  <c r="P30" i="5"/>
  <c r="P31" i="5" s="1"/>
  <c r="P55" i="5" s="1"/>
  <c r="O30" i="5"/>
  <c r="O31" i="5" s="1"/>
  <c r="O55" i="5" s="1"/>
  <c r="N30" i="5"/>
  <c r="N31" i="5" s="1"/>
  <c r="N55" i="5" s="1"/>
  <c r="M30" i="5"/>
  <c r="M31" i="5" s="1"/>
  <c r="L30" i="5"/>
  <c r="L31" i="5" s="1"/>
  <c r="L55" i="5" s="1"/>
  <c r="L58" i="5" s="1"/>
  <c r="K30" i="5"/>
  <c r="K31" i="5" s="1"/>
  <c r="K55" i="5" s="1"/>
  <c r="J30" i="5"/>
  <c r="J31" i="5" s="1"/>
  <c r="J55" i="5" s="1"/>
  <c r="G30" i="5"/>
  <c r="G31" i="5" s="1"/>
  <c r="G55" i="5" s="1"/>
  <c r="F30" i="5"/>
  <c r="F31" i="5" s="1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9" i="5"/>
  <c r="A8" i="5"/>
  <c r="A7" i="5"/>
  <c r="A6" i="5"/>
  <c r="L1" i="5"/>
  <c r="J3" i="5" l="1"/>
  <c r="I57" i="5"/>
  <c r="I58" i="5" s="1"/>
  <c r="H3" i="5"/>
  <c r="K57" i="5"/>
  <c r="K58" i="5" s="1"/>
  <c r="H58" i="5"/>
  <c r="AB55" i="5"/>
  <c r="M55" i="5"/>
  <c r="M58" i="5" s="1"/>
  <c r="J58" i="5"/>
  <c r="A31" i="5"/>
  <c r="F55" i="5"/>
  <c r="G57" i="5" s="1"/>
  <c r="G58" i="5" s="1"/>
  <c r="A30" i="5"/>
  <c r="F3" i="5" l="1"/>
  <c r="N1" i="5" s="1"/>
  <c r="F58" i="5"/>
  <c r="M15" i="10" l="1"/>
  <c r="L15" i="10" l="1"/>
</calcChain>
</file>

<file path=xl/sharedStrings.xml><?xml version="1.0" encoding="utf-8"?>
<sst xmlns="http://schemas.openxmlformats.org/spreadsheetml/2006/main" count="404" uniqueCount="147">
  <si>
    <t>Mån</t>
  </si>
  <si>
    <t>Dat</t>
  </si>
  <si>
    <t>Vernr</t>
  </si>
  <si>
    <t>Kassa</t>
  </si>
  <si>
    <t>Debet</t>
  </si>
  <si>
    <t>Kredit</t>
  </si>
  <si>
    <t>Bank-avgifter</t>
  </si>
  <si>
    <t>Diverse konton</t>
  </si>
  <si>
    <t>Program-     verksamhet</t>
  </si>
  <si>
    <t>Balanskonton</t>
  </si>
  <si>
    <t>Transport</t>
  </si>
  <si>
    <t>Adm.</t>
  </si>
  <si>
    <t>Reseers</t>
  </si>
  <si>
    <t>Saldo</t>
  </si>
  <si>
    <t>Ingående balans XXXX-01-01</t>
  </si>
  <si>
    <t>Utgående balans XXXX-12-31</t>
  </si>
  <si>
    <t>Nordea            PlusGiro</t>
  </si>
  <si>
    <t>Tröjor</t>
  </si>
  <si>
    <t>Jan</t>
  </si>
  <si>
    <t>Nordea               Sparkonto</t>
  </si>
  <si>
    <t>Kortfristiga       skulder</t>
  </si>
  <si>
    <t>KASSABOK Svenska Blå Stjärnan Värmland år XXXX</t>
  </si>
  <si>
    <t>KASSABOK Svenska Blå Stjärnan Värmland år 2021</t>
  </si>
  <si>
    <t>KASSABOK Svenska Blå Stjärnan Värmland år 2022</t>
  </si>
  <si>
    <t>Ingående balans 2021-01-01</t>
  </si>
  <si>
    <t>Utgående balans 2021-12-31</t>
  </si>
  <si>
    <t>Föreningspaket 2021 Nordea</t>
  </si>
  <si>
    <t>Jun</t>
  </si>
  <si>
    <t>Medlemsintäkter SBS</t>
  </si>
  <si>
    <t>Medlemsintäkter</t>
  </si>
  <si>
    <t>Aug</t>
  </si>
  <si>
    <t>Föreningsarkivet i Värmland</t>
  </si>
  <si>
    <t>Fören.  Arkivet</t>
  </si>
  <si>
    <t>Dec</t>
  </si>
  <si>
    <t>Utlägg: Malin Andersson kuvert</t>
  </si>
  <si>
    <t>Utlägg: Elin Almberg medl.middag</t>
  </si>
  <si>
    <t>Utlägg: Malin Andersson frimärken</t>
  </si>
  <si>
    <t>Ingående balans 2022-01-01</t>
  </si>
  <si>
    <t>Utgående balans 2022-12-31</t>
  </si>
  <si>
    <t>Fören.  arkivet</t>
  </si>
  <si>
    <t>Utlägg: Inger Karlsson, kuvert, porto</t>
  </si>
  <si>
    <t>Utlägg: Malin Andersson, kuvert 2021</t>
  </si>
  <si>
    <t>Utlägg: Elin Almberg medl.middag 2021</t>
  </si>
  <si>
    <t>Utlägg: Malin Andersson, frimärk. 2021</t>
  </si>
  <si>
    <t>Föreningspaket 2022 Nordea</t>
  </si>
  <si>
    <t>Mar</t>
  </si>
  <si>
    <t>Föreningsarkivet Värmland</t>
  </si>
  <si>
    <t>Sep</t>
  </si>
  <si>
    <t>Utlägg: Inger Karlsson, kondoleans hm</t>
  </si>
  <si>
    <t>Gåvor, kondoleanser</t>
  </si>
  <si>
    <t>Okt</t>
  </si>
  <si>
    <t>Monterhyra Lillerud 27/8 - 28/8</t>
  </si>
  <si>
    <t>Nov</t>
  </si>
  <si>
    <t>PlusGiro-avgift Nordea</t>
  </si>
  <si>
    <t>Utlägg: Katarina Gåsste, reseers sm</t>
  </si>
  <si>
    <t>Utlägg: Katarina Gåsste, invigning A9</t>
  </si>
  <si>
    <t>Utlägg: Malin Andersson, ballonger</t>
  </si>
  <si>
    <t>Utlägg: Malin Andersson, reseers</t>
  </si>
  <si>
    <t>Ränta Sparkonto Nordea</t>
  </si>
  <si>
    <t>Ränta</t>
  </si>
  <si>
    <t>Utlägg: Elin Almberg, reseers</t>
  </si>
  <si>
    <t>Kontantinsättning på PlusGirokontot</t>
  </si>
  <si>
    <t>Ansiktsmålning Lillerud swish till kassör</t>
  </si>
  <si>
    <t>KASSABOK Svenska Blå Stjärnan Värmland år 2023</t>
  </si>
  <si>
    <t>Föreningspaket 2023 Nordea</t>
  </si>
  <si>
    <t>Mars</t>
  </si>
  <si>
    <t>04</t>
  </si>
  <si>
    <t>02</t>
  </si>
  <si>
    <t>Felöverföring av kassör Inger Karlsson</t>
  </si>
  <si>
    <t>Avgift föreningsarkivet</t>
  </si>
  <si>
    <t>21</t>
  </si>
  <si>
    <t>April</t>
  </si>
  <si>
    <t>05</t>
  </si>
  <si>
    <t>Bankavgift</t>
  </si>
  <si>
    <t>Juni</t>
  </si>
  <si>
    <t>12</t>
  </si>
  <si>
    <t>Bidrag för medlemsavgifter SBS</t>
  </si>
  <si>
    <t>29</t>
  </si>
  <si>
    <t>Sept</t>
  </si>
  <si>
    <t>11</t>
  </si>
  <si>
    <t xml:space="preserve">11 </t>
  </si>
  <si>
    <t>14</t>
  </si>
  <si>
    <t>Utställaravgift Lilleruddagarna</t>
  </si>
  <si>
    <t>15</t>
  </si>
  <si>
    <t>Bidrag från SBS</t>
  </si>
  <si>
    <t>24</t>
  </si>
  <si>
    <t>27</t>
  </si>
  <si>
    <t>Inköp av SBS tröjor till styrelsen</t>
  </si>
  <si>
    <t>Inkomst från ansiktsmålning - Lillerud</t>
  </si>
  <si>
    <t>Jultallrik Sågtorp, medlemmar och styrelse inbjudna</t>
  </si>
  <si>
    <t>Tröjor/ SBS material</t>
  </si>
  <si>
    <t>Ränta Sparkonto</t>
  </si>
  <si>
    <t>31</t>
  </si>
  <si>
    <t>Inköp av SBS material</t>
  </si>
  <si>
    <t>Ingående balans 2023-01-01</t>
  </si>
  <si>
    <t>Utgående balans 2023-12-31</t>
  </si>
  <si>
    <t>Summa:</t>
  </si>
  <si>
    <t>Intäkter:</t>
  </si>
  <si>
    <t>Kostnader:</t>
  </si>
  <si>
    <t>Bilersättning Elin Almberg - Rudskoga</t>
  </si>
  <si>
    <t>Bilersättning Annika Eriksson - Lillerud och Rudskoga</t>
  </si>
  <si>
    <t>Utlägg för fika; Elin Almberg - styrelsemöte</t>
  </si>
  <si>
    <t>Utlägg för fika; Elin Almberg - Högboda SBS dagen</t>
  </si>
  <si>
    <t>Bilersättning Elin Almberg - Högboda SBS dagen</t>
  </si>
  <si>
    <t>Fika inköp Elin Almberg - Högboda SBS dagen</t>
  </si>
  <si>
    <t>Ersättning för lunch Elin Almberg - Lilleruddagarna</t>
  </si>
  <si>
    <t>Bilersättning Elin Almberg - Lilleruddagarna</t>
  </si>
  <si>
    <t>Reseersättning för medlem - Högboda SBS dagen</t>
  </si>
  <si>
    <t>KASSABOK Svenska Blå Stjärnan Värmland år 2024</t>
  </si>
  <si>
    <t>Överföring till räntekonto</t>
  </si>
  <si>
    <t>Avgift Dogstadius - hundkurs för medlemmar via nätet</t>
  </si>
  <si>
    <t>16</t>
  </si>
  <si>
    <t>Jul lunch Pepa Deli, medlemmar och styrelse inbjudna</t>
  </si>
  <si>
    <t xml:space="preserve"> </t>
  </si>
  <si>
    <t>30</t>
  </si>
  <si>
    <t>Febr</t>
  </si>
  <si>
    <t>Avgift Dogstadius - resterande avgift</t>
  </si>
  <si>
    <t>19</t>
  </si>
  <si>
    <t>Utlägg för frimärken; Elin Almberg</t>
  </si>
  <si>
    <t>Tröjor/ SBS material mm</t>
  </si>
  <si>
    <t>22</t>
  </si>
  <si>
    <t>Gåva från medlem M. Karlsson</t>
  </si>
  <si>
    <t>Maj</t>
  </si>
  <si>
    <t>20</t>
  </si>
  <si>
    <t>10</t>
  </si>
  <si>
    <t>Bilersättning Lena Tollnerius - Sunne styrelsemöte</t>
  </si>
  <si>
    <t>Bilersättning Elin Almberg - Sunne styrelsemöte</t>
  </si>
  <si>
    <t>28</t>
  </si>
  <si>
    <t>Deltagare Dogstadius-kurs avgift icke SBS medlem</t>
  </si>
  <si>
    <t>Juli</t>
  </si>
  <si>
    <t>Verksamhetsbidrag från SBS</t>
  </si>
  <si>
    <t>Medlemsintäkter     etc</t>
  </si>
  <si>
    <t>Inköp av tält till mässevenemang</t>
  </si>
  <si>
    <t>Bilersättning Elin Almberg - Rudskogadagarna</t>
  </si>
  <si>
    <t>Matersättning Elin Almberg - Rudskogadagarna</t>
  </si>
  <si>
    <t>26</t>
  </si>
  <si>
    <t>Utgifter för inköp av ansiktsfärg till Lillerudsdagarna</t>
  </si>
  <si>
    <t>Ingående balans 2024-01-01</t>
  </si>
  <si>
    <t>Utgående balans 2024-12-31</t>
  </si>
  <si>
    <t>Program-     verksamhet inkl rese- samt matersättning</t>
  </si>
  <si>
    <t>Bankavgifter och inkomster</t>
  </si>
  <si>
    <t>Plus eller minus?</t>
  </si>
  <si>
    <t xml:space="preserve"> + 2452,04</t>
  </si>
  <si>
    <t>Intäker</t>
  </si>
  <si>
    <t>Utgifter</t>
  </si>
  <si>
    <t>Tillgångar:</t>
  </si>
  <si>
    <t>Adm. inkl Föreningsarkivet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</si>
</sst>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yy/mm/dd;@"/>
  </numFmts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9"/>
      <name val="Calibri"/>
      <family val="2"/>
    </font>
    <font>
      <b/>
      <sz val="12"/>
      <color theme="9"/>
      <name val="Calibri"/>
      <family val="2"/>
    </font>
    <font>
      <b/>
      <sz val="12"/>
      <color rgb="FF7030A0"/>
      <name val="Calibri"/>
      <family val="2"/>
    </font>
    <font>
      <b/>
      <sz val="12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165" fontId="4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4" fontId="3" fillId="0" borderId="13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left"/>
    </xf>
    <xf numFmtId="4" fontId="3" fillId="0" borderId="14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7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right"/>
    </xf>
    <xf numFmtId="0" fontId="7" fillId="0" borderId="0" xfId="0" applyFont="1"/>
    <xf numFmtId="4" fontId="7" fillId="0" borderId="15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4" fontId="8" fillId="2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center"/>
    </xf>
    <xf numFmtId="0" fontId="3" fillId="0" borderId="17" xfId="0" applyFont="1" applyBorder="1"/>
    <xf numFmtId="4" fontId="3" fillId="0" borderId="0" xfId="0" applyNumberFormat="1" applyFont="1"/>
    <xf numFmtId="1" fontId="9" fillId="0" borderId="0" xfId="0" applyNumberFormat="1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left"/>
    </xf>
    <xf numFmtId="49" fontId="8" fillId="0" borderId="1" xfId="0" quotePrefix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" fontId="11" fillId="0" borderId="14" xfId="0" applyNumberFormat="1" applyFont="1" applyBorder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49" fontId="12" fillId="0" borderId="0" xfId="0" quotePrefix="1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EED0-F2E5-458D-BB72-2B9EE51E5FD2}">
  <dimension ref="A1:AC59"/>
  <sheetViews>
    <sheetView tabSelected="1" zoomScaleNormal="100" workbookViewId="0">
      <selection activeCell="R9" sqref="R9"/>
    </sheetView>
  </sheetViews>
  <sheetFormatPr defaultColWidth="9.109375" defaultRowHeight="14.4" x14ac:dyDescent="0.3"/>
  <cols>
    <col min="1" max="1" width="5.21875" style="16" customWidth="1"/>
    <col min="2" max="2" width="6.88671875" style="13" customWidth="1"/>
    <col min="3" max="3" width="4.5546875" style="8" customWidth="1"/>
    <col min="4" max="4" width="52" style="8" customWidth="1"/>
    <col min="5" max="5" width="6" style="13" bestFit="1" customWidth="1"/>
    <col min="6" max="26" width="9" style="8" customWidth="1"/>
    <col min="27" max="27" width="18.44140625" style="35" customWidth="1"/>
    <col min="28" max="29" width="9" style="8" customWidth="1"/>
    <col min="30" max="16384" width="9.109375" style="8"/>
  </cols>
  <sheetData>
    <row r="1" spans="1:29" ht="9.6" customHeight="1" x14ac:dyDescent="0.3"/>
    <row r="2" spans="1:29" s="1" customFormat="1" ht="23.4" x14ac:dyDescent="0.45">
      <c r="A2" s="15"/>
      <c r="B2" s="97" t="s">
        <v>108</v>
      </c>
      <c r="C2" s="97"/>
      <c r="D2" s="97"/>
      <c r="E2" s="97"/>
      <c r="F2" s="97"/>
      <c r="G2" s="97"/>
      <c r="H2" s="97"/>
      <c r="K2" s="26"/>
      <c r="L2" s="98"/>
      <c r="M2" s="98"/>
      <c r="N2" s="99"/>
      <c r="O2" s="99"/>
      <c r="Q2" s="36"/>
      <c r="R2" s="23"/>
      <c r="S2" s="24"/>
      <c r="T2" s="23"/>
      <c r="U2" s="23"/>
      <c r="AA2" s="27"/>
      <c r="AC2" s="2"/>
    </row>
    <row r="3" spans="1:29" s="1" customFormat="1" ht="9" customHeight="1" x14ac:dyDescent="0.45">
      <c r="A3" s="15"/>
      <c r="E3" s="27"/>
      <c r="F3" s="100"/>
      <c r="G3" s="101"/>
      <c r="H3" s="100"/>
      <c r="I3" s="101"/>
      <c r="J3" s="99"/>
      <c r="K3" s="102"/>
      <c r="L3" s="103"/>
      <c r="M3" s="104"/>
      <c r="N3" s="29"/>
      <c r="O3" s="20"/>
      <c r="P3" s="20"/>
      <c r="Q3" s="29"/>
      <c r="R3" s="29"/>
      <c r="S3" s="21"/>
      <c r="T3" s="29"/>
      <c r="U3" s="29"/>
      <c r="AA3" s="27"/>
      <c r="AC3" s="2"/>
    </row>
    <row r="4" spans="1:29" s="3" customFormat="1" ht="61.8" customHeight="1" x14ac:dyDescent="0.3">
      <c r="A4" s="78"/>
      <c r="B4" s="2"/>
      <c r="E4" s="2"/>
      <c r="F4" s="105" t="s">
        <v>3</v>
      </c>
      <c r="G4" s="106"/>
      <c r="H4" s="118" t="s">
        <v>16</v>
      </c>
      <c r="I4" s="119"/>
      <c r="J4" s="120" t="s">
        <v>19</v>
      </c>
      <c r="K4" s="121"/>
      <c r="L4" s="110" t="s">
        <v>20</v>
      </c>
      <c r="M4" s="111"/>
      <c r="N4" s="108" t="s">
        <v>131</v>
      </c>
      <c r="O4" s="109"/>
      <c r="P4" s="108" t="s">
        <v>139</v>
      </c>
      <c r="Q4" s="109"/>
      <c r="R4" s="105"/>
      <c r="S4" s="106"/>
      <c r="T4" s="105"/>
      <c r="U4" s="107"/>
      <c r="V4" s="108" t="s">
        <v>140</v>
      </c>
      <c r="W4" s="109"/>
      <c r="X4" s="94" t="s">
        <v>146</v>
      </c>
      <c r="Y4" s="28" t="s">
        <v>119</v>
      </c>
      <c r="Z4" s="28"/>
      <c r="AA4" s="105" t="s">
        <v>7</v>
      </c>
      <c r="AB4" s="107"/>
      <c r="AC4" s="106"/>
    </row>
    <row r="5" spans="1:29" s="2" customFormat="1" x14ac:dyDescent="0.3">
      <c r="A5" s="14"/>
      <c r="B5" s="4" t="s">
        <v>0</v>
      </c>
      <c r="C5" s="4" t="s">
        <v>1</v>
      </c>
      <c r="D5" s="4"/>
      <c r="E5" s="4" t="s">
        <v>2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4" t="s">
        <v>5</v>
      </c>
      <c r="L5" s="4" t="s">
        <v>4</v>
      </c>
      <c r="M5" s="4" t="s">
        <v>5</v>
      </c>
      <c r="N5" s="4" t="s">
        <v>4</v>
      </c>
      <c r="O5" s="4" t="s">
        <v>5</v>
      </c>
      <c r="P5" s="4" t="s">
        <v>4</v>
      </c>
      <c r="Q5" s="4" t="s">
        <v>5</v>
      </c>
      <c r="R5" s="4" t="s">
        <v>4</v>
      </c>
      <c r="S5" s="4" t="s">
        <v>5</v>
      </c>
      <c r="T5" s="4" t="s">
        <v>4</v>
      </c>
      <c r="U5" s="4" t="s">
        <v>5</v>
      </c>
      <c r="V5" s="95" t="s">
        <v>4</v>
      </c>
      <c r="W5" s="95" t="s">
        <v>5</v>
      </c>
      <c r="X5" s="4" t="s">
        <v>4</v>
      </c>
      <c r="Y5" s="4" t="s">
        <v>4</v>
      </c>
      <c r="Z5" s="4"/>
      <c r="AA5" s="33"/>
      <c r="AB5" s="4" t="s">
        <v>4</v>
      </c>
      <c r="AC5" s="4" t="s">
        <v>5</v>
      </c>
    </row>
    <row r="6" spans="1:29" s="2" customFormat="1" x14ac:dyDescent="0.3">
      <c r="A6" s="14"/>
      <c r="B6" s="4" t="s">
        <v>18</v>
      </c>
      <c r="C6" s="50" t="s">
        <v>66</v>
      </c>
      <c r="D6" s="49" t="s">
        <v>64</v>
      </c>
      <c r="E6" s="4">
        <v>1</v>
      </c>
      <c r="F6" s="4"/>
      <c r="G6" s="4"/>
      <c r="H6" s="4"/>
      <c r="I6" s="54">
        <v>1300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>
        <v>1300</v>
      </c>
      <c r="W6" s="54"/>
      <c r="X6" s="4"/>
      <c r="Y6" s="4"/>
      <c r="Z6" s="4"/>
      <c r="AA6" s="33"/>
      <c r="AB6" s="4"/>
      <c r="AC6" s="4"/>
    </row>
    <row r="7" spans="1:29" s="2" customFormat="1" x14ac:dyDescent="0.3">
      <c r="A7" s="14"/>
      <c r="B7" s="4"/>
      <c r="C7" s="50" t="s">
        <v>77</v>
      </c>
      <c r="D7" s="49" t="s">
        <v>109</v>
      </c>
      <c r="E7" s="4">
        <v>2</v>
      </c>
      <c r="F7" s="4"/>
      <c r="G7" s="4"/>
      <c r="H7" s="4"/>
      <c r="I7" s="54">
        <v>8000</v>
      </c>
      <c r="J7" s="54">
        <v>8000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4"/>
      <c r="Y7" s="4"/>
      <c r="Z7" s="4"/>
      <c r="AA7" s="33"/>
      <c r="AB7" s="4"/>
      <c r="AC7" s="4"/>
    </row>
    <row r="8" spans="1:29" s="83" customFormat="1" x14ac:dyDescent="0.3">
      <c r="A8" s="79"/>
      <c r="B8" s="80"/>
      <c r="C8" s="87" t="s">
        <v>114</v>
      </c>
      <c r="D8" s="66" t="s">
        <v>110</v>
      </c>
      <c r="E8" s="4">
        <v>3</v>
      </c>
      <c r="F8" s="80"/>
      <c r="G8" s="80"/>
      <c r="H8" s="81"/>
      <c r="I8" s="85">
        <v>714</v>
      </c>
      <c r="J8" s="80"/>
      <c r="K8" s="80"/>
      <c r="L8" s="80"/>
      <c r="M8" s="80"/>
      <c r="N8" s="80"/>
      <c r="O8" s="80"/>
      <c r="P8" s="85">
        <v>714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2"/>
      <c r="AB8" s="80"/>
      <c r="AC8" s="80"/>
    </row>
    <row r="9" spans="1:29" s="83" customFormat="1" x14ac:dyDescent="0.3">
      <c r="A9" s="79" t="s">
        <v>113</v>
      </c>
      <c r="B9" s="68" t="s">
        <v>115</v>
      </c>
      <c r="C9" s="87" t="s">
        <v>72</v>
      </c>
      <c r="D9" s="66" t="s">
        <v>73</v>
      </c>
      <c r="E9" s="68">
        <v>4</v>
      </c>
      <c r="F9" s="68"/>
      <c r="G9" s="68"/>
      <c r="H9" s="85"/>
      <c r="I9" s="85">
        <v>1.85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85">
        <v>1.85</v>
      </c>
      <c r="W9" s="85"/>
      <c r="X9" s="80"/>
      <c r="Y9" s="80"/>
      <c r="Z9" s="80"/>
      <c r="AA9" s="82"/>
      <c r="AB9" s="80"/>
      <c r="AC9" s="80"/>
    </row>
    <row r="10" spans="1:29" s="83" customFormat="1" x14ac:dyDescent="0.3">
      <c r="A10" s="79"/>
      <c r="B10" s="80"/>
      <c r="C10" s="69" t="s">
        <v>75</v>
      </c>
      <c r="D10" s="66" t="s">
        <v>116</v>
      </c>
      <c r="E10" s="68">
        <v>5</v>
      </c>
      <c r="F10" s="68"/>
      <c r="G10" s="68"/>
      <c r="H10" s="68"/>
      <c r="I10" s="85">
        <v>179</v>
      </c>
      <c r="J10" s="81"/>
      <c r="K10" s="81"/>
      <c r="L10" s="81"/>
      <c r="M10" s="81"/>
      <c r="N10" s="81"/>
      <c r="O10" s="81"/>
      <c r="P10" s="85">
        <v>179</v>
      </c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4"/>
      <c r="AB10" s="80"/>
      <c r="AC10" s="80"/>
    </row>
    <row r="11" spans="1:29" s="83" customFormat="1" x14ac:dyDescent="0.3">
      <c r="A11" s="79"/>
      <c r="B11" s="68" t="s">
        <v>65</v>
      </c>
      <c r="C11" s="69" t="s">
        <v>72</v>
      </c>
      <c r="D11" s="66" t="s">
        <v>73</v>
      </c>
      <c r="E11" s="68">
        <v>6</v>
      </c>
      <c r="F11" s="80"/>
      <c r="G11" s="80"/>
      <c r="H11" s="80"/>
      <c r="I11" s="85">
        <v>1.85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85">
        <v>1.85</v>
      </c>
      <c r="W11" s="85"/>
      <c r="X11" s="80"/>
      <c r="Y11" s="80"/>
      <c r="Z11" s="80"/>
      <c r="AA11" s="82"/>
      <c r="AB11" s="80"/>
      <c r="AC11" s="80"/>
    </row>
    <row r="12" spans="1:29" s="83" customFormat="1" x14ac:dyDescent="0.3">
      <c r="A12" s="79"/>
      <c r="B12" s="68" t="s">
        <v>71</v>
      </c>
      <c r="C12" s="69" t="s">
        <v>117</v>
      </c>
      <c r="D12" s="66" t="s">
        <v>118</v>
      </c>
      <c r="E12" s="68">
        <v>7</v>
      </c>
      <c r="F12" s="80"/>
      <c r="G12" s="80"/>
      <c r="H12" s="80"/>
      <c r="I12" s="85">
        <v>108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85"/>
      <c r="W12" s="85"/>
      <c r="X12" s="85">
        <v>108</v>
      </c>
      <c r="Y12" s="85"/>
      <c r="Z12" s="80"/>
      <c r="AA12" s="82"/>
      <c r="AB12" s="80"/>
      <c r="AC12" s="80"/>
    </row>
    <row r="13" spans="1:29" s="83" customFormat="1" x14ac:dyDescent="0.3">
      <c r="A13" s="79"/>
      <c r="B13" s="80"/>
      <c r="C13" s="69" t="s">
        <v>120</v>
      </c>
      <c r="D13" s="66" t="s">
        <v>121</v>
      </c>
      <c r="E13" s="68">
        <v>8</v>
      </c>
      <c r="F13" s="80"/>
      <c r="G13" s="80"/>
      <c r="H13" s="80"/>
      <c r="I13" s="85"/>
      <c r="J13" s="85">
        <v>150</v>
      </c>
      <c r="K13" s="68"/>
      <c r="L13" s="68"/>
      <c r="M13" s="68"/>
      <c r="N13" s="68"/>
      <c r="O13" s="85">
        <v>150</v>
      </c>
      <c r="P13" s="68"/>
      <c r="Q13" s="68"/>
      <c r="R13" s="68"/>
      <c r="S13" s="68"/>
      <c r="T13" s="68"/>
      <c r="U13" s="68"/>
      <c r="V13" s="85"/>
      <c r="W13" s="85"/>
      <c r="X13" s="80"/>
      <c r="Y13" s="80"/>
      <c r="Z13" s="80"/>
      <c r="AA13" s="82"/>
      <c r="AB13" s="80"/>
      <c r="AC13" s="80"/>
    </row>
    <row r="14" spans="1:29" s="83" customFormat="1" x14ac:dyDescent="0.3">
      <c r="A14" s="79"/>
      <c r="B14" s="68" t="s">
        <v>122</v>
      </c>
      <c r="C14" s="69" t="s">
        <v>123</v>
      </c>
      <c r="D14" s="66" t="s">
        <v>121</v>
      </c>
      <c r="E14" s="68">
        <v>8</v>
      </c>
      <c r="F14" s="80"/>
      <c r="G14" s="80"/>
      <c r="H14" s="81"/>
      <c r="I14" s="81"/>
      <c r="J14" s="85">
        <v>100</v>
      </c>
      <c r="K14" s="81"/>
      <c r="L14" s="81"/>
      <c r="M14" s="81"/>
      <c r="N14" s="81"/>
      <c r="O14" s="85">
        <v>100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2"/>
      <c r="AB14" s="80"/>
      <c r="AC14" s="80"/>
    </row>
    <row r="15" spans="1:29" s="83" customFormat="1" x14ac:dyDescent="0.3">
      <c r="A15" s="79"/>
      <c r="B15" s="80"/>
      <c r="C15" s="69" t="s">
        <v>92</v>
      </c>
      <c r="D15" s="66" t="s">
        <v>84</v>
      </c>
      <c r="E15" s="68">
        <v>9</v>
      </c>
      <c r="F15" s="68"/>
      <c r="G15" s="68"/>
      <c r="H15" s="85">
        <v>6025</v>
      </c>
      <c r="I15" s="85"/>
      <c r="J15" s="85"/>
      <c r="K15" s="85"/>
      <c r="L15" s="85"/>
      <c r="M15" s="85"/>
      <c r="N15" s="85"/>
      <c r="O15" s="85">
        <v>6025</v>
      </c>
      <c r="P15" s="81"/>
      <c r="Q15" s="81"/>
      <c r="R15" s="81"/>
      <c r="S15" s="80"/>
      <c r="T15" s="80"/>
      <c r="U15" s="80"/>
      <c r="V15" s="80"/>
      <c r="W15" s="80"/>
      <c r="X15" s="80"/>
      <c r="Y15" s="80"/>
      <c r="Z15" s="80"/>
      <c r="AA15" s="82"/>
      <c r="AB15" s="80"/>
      <c r="AC15" s="80"/>
    </row>
    <row r="16" spans="1:29" s="83" customFormat="1" x14ac:dyDescent="0.3">
      <c r="A16" s="79"/>
      <c r="B16" s="68" t="s">
        <v>74</v>
      </c>
      <c r="C16" s="69" t="s">
        <v>124</v>
      </c>
      <c r="D16" s="66" t="s">
        <v>101</v>
      </c>
      <c r="E16" s="68">
        <v>10</v>
      </c>
      <c r="F16" s="80"/>
      <c r="G16" s="80"/>
      <c r="H16" s="80"/>
      <c r="I16" s="85">
        <v>131.05000000000001</v>
      </c>
      <c r="J16" s="85"/>
      <c r="K16" s="85"/>
      <c r="L16" s="85"/>
      <c r="M16" s="85"/>
      <c r="N16" s="85"/>
      <c r="O16" s="85"/>
      <c r="P16" s="85">
        <v>131.05000000000001</v>
      </c>
      <c r="Q16" s="81"/>
      <c r="R16" s="81"/>
      <c r="S16" s="80"/>
      <c r="T16" s="80"/>
      <c r="U16" s="80"/>
      <c r="V16" s="80"/>
      <c r="W16" s="80"/>
      <c r="X16" s="80"/>
      <c r="Y16" s="80"/>
      <c r="Z16" s="80"/>
      <c r="AA16" s="82"/>
      <c r="AB16" s="80"/>
      <c r="AC16" s="80"/>
    </row>
    <row r="17" spans="1:29" s="88" customFormat="1" x14ac:dyDescent="0.3">
      <c r="A17" s="67"/>
      <c r="B17" s="68"/>
      <c r="C17" s="69" t="s">
        <v>79</v>
      </c>
      <c r="D17" s="66" t="s">
        <v>125</v>
      </c>
      <c r="E17" s="68">
        <v>11</v>
      </c>
      <c r="F17" s="85"/>
      <c r="G17" s="85"/>
      <c r="H17" s="85"/>
      <c r="I17" s="85">
        <v>120</v>
      </c>
      <c r="J17" s="85"/>
      <c r="K17" s="85"/>
      <c r="L17" s="85"/>
      <c r="M17" s="85"/>
      <c r="N17" s="85"/>
      <c r="O17" s="85"/>
      <c r="P17" s="85">
        <v>120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/>
      <c r="AB17" s="68"/>
      <c r="AC17" s="68"/>
    </row>
    <row r="18" spans="1:29" s="88" customFormat="1" x14ac:dyDescent="0.3">
      <c r="A18" s="67"/>
      <c r="B18" s="68"/>
      <c r="C18" s="69" t="s">
        <v>79</v>
      </c>
      <c r="D18" s="66" t="s">
        <v>126</v>
      </c>
      <c r="E18" s="68">
        <v>12</v>
      </c>
      <c r="F18" s="85"/>
      <c r="G18" s="85"/>
      <c r="H18" s="85"/>
      <c r="I18" s="85">
        <v>440</v>
      </c>
      <c r="J18" s="85"/>
      <c r="K18" s="85"/>
      <c r="L18" s="85"/>
      <c r="M18" s="85"/>
      <c r="N18" s="85"/>
      <c r="O18" s="85"/>
      <c r="P18" s="85">
        <v>440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68"/>
      <c r="AC18" s="68"/>
    </row>
    <row r="19" spans="1:29" s="88" customFormat="1" x14ac:dyDescent="0.3">
      <c r="A19" s="67"/>
      <c r="B19" s="68"/>
      <c r="C19" s="69" t="s">
        <v>79</v>
      </c>
      <c r="D19" s="49" t="s">
        <v>109</v>
      </c>
      <c r="E19" s="68">
        <v>13</v>
      </c>
      <c r="F19" s="85"/>
      <c r="G19" s="85"/>
      <c r="H19" s="85"/>
      <c r="I19" s="85">
        <v>5000</v>
      </c>
      <c r="J19" s="85">
        <v>5000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B19" s="68"/>
      <c r="AC19" s="68"/>
    </row>
    <row r="20" spans="1:29" s="88" customFormat="1" x14ac:dyDescent="0.3">
      <c r="A20" s="67"/>
      <c r="B20" s="68"/>
      <c r="C20" s="69" t="s">
        <v>123</v>
      </c>
      <c r="D20" s="66" t="s">
        <v>121</v>
      </c>
      <c r="E20" s="68">
        <v>8</v>
      </c>
      <c r="F20" s="85"/>
      <c r="G20" s="85"/>
      <c r="H20" s="85"/>
      <c r="I20" s="85"/>
      <c r="J20" s="85">
        <v>100</v>
      </c>
      <c r="K20" s="85"/>
      <c r="L20" s="85"/>
      <c r="M20" s="85"/>
      <c r="N20" s="85"/>
      <c r="O20" s="85">
        <v>100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B20" s="68"/>
      <c r="AC20" s="68"/>
    </row>
    <row r="21" spans="1:29" s="88" customFormat="1" x14ac:dyDescent="0.3">
      <c r="A21" s="67"/>
      <c r="B21" s="68"/>
      <c r="C21" s="69" t="s">
        <v>127</v>
      </c>
      <c r="D21" s="66" t="s">
        <v>128</v>
      </c>
      <c r="E21" s="68">
        <v>14</v>
      </c>
      <c r="F21" s="85"/>
      <c r="G21" s="85"/>
      <c r="H21" s="85"/>
      <c r="I21" s="85"/>
      <c r="J21" s="85">
        <v>200</v>
      </c>
      <c r="K21" s="85"/>
      <c r="L21" s="85"/>
      <c r="M21" s="85"/>
      <c r="N21" s="85"/>
      <c r="O21" s="85">
        <v>200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B21" s="68"/>
      <c r="AC21" s="68"/>
    </row>
    <row r="22" spans="1:29" s="88" customFormat="1" x14ac:dyDescent="0.3">
      <c r="A22" s="67"/>
      <c r="B22" s="68"/>
      <c r="C22" s="69" t="s">
        <v>127</v>
      </c>
      <c r="D22" s="66" t="s">
        <v>128</v>
      </c>
      <c r="E22" s="68">
        <v>15</v>
      </c>
      <c r="F22" s="85"/>
      <c r="G22" s="85"/>
      <c r="H22" s="85"/>
      <c r="I22" s="85"/>
      <c r="J22" s="85">
        <v>100</v>
      </c>
      <c r="K22" s="85"/>
      <c r="L22" s="85"/>
      <c r="M22" s="85"/>
      <c r="N22" s="85"/>
      <c r="O22" s="85">
        <v>100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6"/>
      <c r="AB22" s="68"/>
      <c r="AC22" s="68"/>
    </row>
    <row r="23" spans="1:29" s="88" customFormat="1" x14ac:dyDescent="0.3">
      <c r="A23" s="67"/>
      <c r="B23" s="68" t="s">
        <v>129</v>
      </c>
      <c r="C23" s="69" t="s">
        <v>83</v>
      </c>
      <c r="D23" s="66" t="s">
        <v>130</v>
      </c>
      <c r="E23" s="68">
        <v>16</v>
      </c>
      <c r="F23" s="85"/>
      <c r="G23" s="85"/>
      <c r="H23" s="85">
        <v>900</v>
      </c>
      <c r="I23" s="85"/>
      <c r="J23" s="85"/>
      <c r="K23" s="85"/>
      <c r="L23" s="85"/>
      <c r="M23" s="85"/>
      <c r="N23" s="85"/>
      <c r="O23" s="85">
        <v>900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  <c r="AB23" s="68"/>
      <c r="AC23" s="68"/>
    </row>
    <row r="24" spans="1:29" s="88" customFormat="1" x14ac:dyDescent="0.3">
      <c r="A24" s="67"/>
      <c r="B24" s="68"/>
      <c r="C24" s="69" t="s">
        <v>120</v>
      </c>
      <c r="D24" s="66" t="s">
        <v>132</v>
      </c>
      <c r="E24" s="68">
        <v>17</v>
      </c>
      <c r="F24" s="85"/>
      <c r="G24" s="85"/>
      <c r="H24" s="85"/>
      <c r="I24" s="85">
        <v>800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>
        <v>800</v>
      </c>
      <c r="Z24" s="85"/>
      <c r="AA24" s="86"/>
      <c r="AB24" s="68"/>
      <c r="AC24" s="68"/>
    </row>
    <row r="25" spans="1:29" s="88" customFormat="1" x14ac:dyDescent="0.3">
      <c r="A25" s="67"/>
      <c r="B25" s="68"/>
      <c r="C25" s="69" t="s">
        <v>120</v>
      </c>
      <c r="D25" s="66" t="s">
        <v>121</v>
      </c>
      <c r="E25" s="68">
        <v>8</v>
      </c>
      <c r="F25" s="85"/>
      <c r="G25" s="85"/>
      <c r="H25" s="85"/>
      <c r="I25" s="85"/>
      <c r="J25" s="85">
        <v>100</v>
      </c>
      <c r="K25" s="85"/>
      <c r="L25" s="85"/>
      <c r="M25" s="85"/>
      <c r="N25" s="85"/>
      <c r="O25" s="85">
        <v>100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  <c r="AB25" s="68"/>
      <c r="AC25" s="68"/>
    </row>
    <row r="26" spans="1:29" s="88" customFormat="1" x14ac:dyDescent="0.3">
      <c r="A26" s="67"/>
      <c r="B26" s="68"/>
      <c r="C26" s="69" t="s">
        <v>92</v>
      </c>
      <c r="D26" s="66" t="s">
        <v>134</v>
      </c>
      <c r="E26" s="68">
        <v>18</v>
      </c>
      <c r="F26" s="85"/>
      <c r="G26" s="85"/>
      <c r="H26" s="85"/>
      <c r="I26" s="85">
        <v>105</v>
      </c>
      <c r="J26" s="85"/>
      <c r="K26" s="85"/>
      <c r="L26" s="85"/>
      <c r="M26" s="85"/>
      <c r="N26" s="85"/>
      <c r="O26" s="85"/>
      <c r="P26" s="85">
        <v>105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B26" s="68"/>
      <c r="AC26" s="68"/>
    </row>
    <row r="27" spans="1:29" s="88" customFormat="1" x14ac:dyDescent="0.3">
      <c r="A27" s="67"/>
      <c r="B27" s="68"/>
      <c r="C27" s="69" t="s">
        <v>92</v>
      </c>
      <c r="D27" s="66" t="s">
        <v>133</v>
      </c>
      <c r="E27" s="68">
        <v>19</v>
      </c>
      <c r="F27" s="85"/>
      <c r="G27" s="85"/>
      <c r="H27" s="85"/>
      <c r="I27" s="85">
        <v>605</v>
      </c>
      <c r="J27" s="85"/>
      <c r="K27" s="85"/>
      <c r="L27" s="85"/>
      <c r="M27" s="85"/>
      <c r="N27" s="85"/>
      <c r="O27" s="85"/>
      <c r="P27" s="85">
        <v>605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  <c r="AB27" s="68"/>
      <c r="AC27" s="68"/>
    </row>
    <row r="28" spans="1:29" s="88" customFormat="1" x14ac:dyDescent="0.3">
      <c r="A28" s="67"/>
      <c r="B28" s="68" t="s">
        <v>30</v>
      </c>
      <c r="C28" s="69" t="s">
        <v>123</v>
      </c>
      <c r="D28" s="66" t="s">
        <v>121</v>
      </c>
      <c r="E28" s="68">
        <v>8</v>
      </c>
      <c r="F28" s="85"/>
      <c r="G28" s="85"/>
      <c r="H28" s="85"/>
      <c r="I28" s="85"/>
      <c r="J28" s="85">
        <v>100</v>
      </c>
      <c r="K28" s="85"/>
      <c r="L28" s="85"/>
      <c r="M28" s="85"/>
      <c r="N28" s="85"/>
      <c r="O28" s="85">
        <v>100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6"/>
      <c r="AB28" s="68"/>
      <c r="AC28" s="68"/>
    </row>
    <row r="29" spans="1:29" s="88" customFormat="1" x14ac:dyDescent="0.3">
      <c r="A29" s="67"/>
      <c r="B29" s="68"/>
      <c r="C29" s="69" t="s">
        <v>135</v>
      </c>
      <c r="D29" s="66" t="s">
        <v>110</v>
      </c>
      <c r="E29" s="68">
        <v>20</v>
      </c>
      <c r="F29" s="85"/>
      <c r="G29" s="85"/>
      <c r="H29" s="85"/>
      <c r="I29" s="85">
        <v>1793</v>
      </c>
      <c r="J29" s="85"/>
      <c r="K29" s="85"/>
      <c r="L29" s="85"/>
      <c r="M29" s="85"/>
      <c r="N29" s="85"/>
      <c r="O29" s="85"/>
      <c r="P29" s="85">
        <v>1793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6"/>
      <c r="AB29" s="68"/>
      <c r="AC29" s="68"/>
    </row>
    <row r="30" spans="1:29" s="88" customFormat="1" x14ac:dyDescent="0.3">
      <c r="A30" s="67"/>
      <c r="B30" s="68" t="s">
        <v>78</v>
      </c>
      <c r="C30" s="69" t="s">
        <v>66</v>
      </c>
      <c r="D30" s="66" t="s">
        <v>88</v>
      </c>
      <c r="E30" s="68">
        <v>21</v>
      </c>
      <c r="F30" s="85"/>
      <c r="G30" s="85"/>
      <c r="H30" s="85">
        <v>1450</v>
      </c>
      <c r="I30" s="85"/>
      <c r="J30" s="85"/>
      <c r="K30" s="85"/>
      <c r="L30" s="85"/>
      <c r="M30" s="85"/>
      <c r="N30" s="85"/>
      <c r="O30" s="85"/>
      <c r="P30" s="85"/>
      <c r="Q30" s="85">
        <v>1450</v>
      </c>
      <c r="R30" s="85"/>
      <c r="S30" s="85"/>
      <c r="T30" s="85"/>
      <c r="U30" s="85"/>
      <c r="V30" s="85"/>
      <c r="W30" s="85"/>
      <c r="X30" s="85"/>
      <c r="Y30" s="85"/>
      <c r="Z30" s="85"/>
      <c r="AA30" s="86"/>
      <c r="AB30" s="68"/>
      <c r="AC30" s="68"/>
    </row>
    <row r="31" spans="1:29" s="88" customFormat="1" x14ac:dyDescent="0.3">
      <c r="A31" s="67"/>
      <c r="B31" s="68"/>
      <c r="C31" s="69" t="s">
        <v>66</v>
      </c>
      <c r="D31" s="66" t="s">
        <v>73</v>
      </c>
      <c r="E31" s="68">
        <v>22</v>
      </c>
      <c r="F31" s="85"/>
      <c r="G31" s="85"/>
      <c r="H31" s="85"/>
      <c r="I31" s="85">
        <v>1.85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>
        <v>1.85</v>
      </c>
      <c r="W31" s="85"/>
      <c r="X31" s="85"/>
      <c r="Y31" s="85"/>
      <c r="Z31" s="85"/>
      <c r="AA31" s="86"/>
      <c r="AB31" s="68"/>
      <c r="AC31" s="68"/>
    </row>
    <row r="32" spans="1:29" s="88" customFormat="1" x14ac:dyDescent="0.3">
      <c r="A32" s="67"/>
      <c r="B32" s="68"/>
      <c r="C32" s="69" t="s">
        <v>123</v>
      </c>
      <c r="D32" s="66" t="s">
        <v>121</v>
      </c>
      <c r="E32" s="68">
        <v>8</v>
      </c>
      <c r="F32" s="85"/>
      <c r="G32" s="85"/>
      <c r="H32" s="85"/>
      <c r="I32" s="85"/>
      <c r="J32" s="85">
        <v>100</v>
      </c>
      <c r="K32" s="85"/>
      <c r="L32" s="85"/>
      <c r="M32" s="85"/>
      <c r="N32" s="85"/>
      <c r="O32" s="85">
        <v>100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6"/>
      <c r="AB32" s="68"/>
      <c r="AC32" s="68"/>
    </row>
    <row r="33" spans="1:29" s="88" customFormat="1" x14ac:dyDescent="0.3">
      <c r="A33" s="67"/>
      <c r="B33" s="68" t="s">
        <v>50</v>
      </c>
      <c r="C33" s="69" t="s">
        <v>70</v>
      </c>
      <c r="D33" s="66" t="s">
        <v>121</v>
      </c>
      <c r="E33" s="68">
        <v>8</v>
      </c>
      <c r="F33" s="85"/>
      <c r="G33" s="85"/>
      <c r="H33" s="85"/>
      <c r="I33" s="85"/>
      <c r="J33" s="85">
        <v>100</v>
      </c>
      <c r="K33" s="85"/>
      <c r="L33" s="85"/>
      <c r="M33" s="85"/>
      <c r="N33" s="85"/>
      <c r="O33" s="85">
        <v>100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  <c r="AB33" s="68"/>
      <c r="AC33" s="68"/>
    </row>
    <row r="34" spans="1:29" s="88" customFormat="1" x14ac:dyDescent="0.3">
      <c r="A34" s="67"/>
      <c r="B34" s="68" t="s">
        <v>52</v>
      </c>
      <c r="C34" s="69" t="s">
        <v>123</v>
      </c>
      <c r="D34" s="66" t="s">
        <v>121</v>
      </c>
      <c r="E34" s="68">
        <v>8</v>
      </c>
      <c r="F34" s="85"/>
      <c r="G34" s="85"/>
      <c r="H34" s="85"/>
      <c r="I34" s="85"/>
      <c r="J34" s="85">
        <v>100</v>
      </c>
      <c r="K34" s="85"/>
      <c r="L34" s="85"/>
      <c r="M34" s="85"/>
      <c r="N34" s="85"/>
      <c r="O34" s="85">
        <v>100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6"/>
      <c r="AB34" s="68"/>
      <c r="AC34" s="68"/>
    </row>
    <row r="35" spans="1:29" s="83" customFormat="1" x14ac:dyDescent="0.3">
      <c r="A35" s="79"/>
      <c r="B35" s="68" t="s">
        <v>33</v>
      </c>
      <c r="C35" s="69" t="s">
        <v>124</v>
      </c>
      <c r="D35" s="66" t="s">
        <v>69</v>
      </c>
      <c r="E35" s="68">
        <v>23</v>
      </c>
      <c r="F35" s="81"/>
      <c r="G35" s="81"/>
      <c r="H35" s="81"/>
      <c r="I35" s="85">
        <v>150</v>
      </c>
      <c r="J35" s="81"/>
      <c r="K35" s="81"/>
      <c r="L35" s="81"/>
      <c r="M35" s="81"/>
      <c r="N35" s="81"/>
      <c r="O35" s="81"/>
      <c r="P35" s="85"/>
      <c r="Q35" s="81"/>
      <c r="R35" s="81"/>
      <c r="S35" s="81"/>
      <c r="T35" s="81"/>
      <c r="U35" s="81"/>
      <c r="V35" s="81"/>
      <c r="W35" s="81"/>
      <c r="X35" s="85">
        <v>150</v>
      </c>
      <c r="Y35" s="81"/>
      <c r="Z35" s="85"/>
      <c r="AA35" s="84"/>
      <c r="AB35" s="80"/>
      <c r="AC35" s="80"/>
    </row>
    <row r="36" spans="1:29" s="88" customFormat="1" x14ac:dyDescent="0.3">
      <c r="A36" s="67"/>
      <c r="B36" s="68"/>
      <c r="C36" s="69" t="s">
        <v>111</v>
      </c>
      <c r="D36" s="66" t="s">
        <v>136</v>
      </c>
      <c r="E36" s="68">
        <v>24</v>
      </c>
      <c r="F36" s="85"/>
      <c r="G36" s="85"/>
      <c r="H36" s="85"/>
      <c r="I36" s="85">
        <v>132</v>
      </c>
      <c r="J36" s="85"/>
      <c r="K36" s="85"/>
      <c r="L36" s="85"/>
      <c r="M36" s="85"/>
      <c r="N36" s="85"/>
      <c r="O36" s="85"/>
      <c r="P36" s="85">
        <v>132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6"/>
      <c r="AB36" s="68"/>
      <c r="AC36" s="68"/>
    </row>
    <row r="37" spans="1:29" s="83" customFormat="1" x14ac:dyDescent="0.3">
      <c r="A37" s="79"/>
      <c r="B37" s="80"/>
      <c r="C37" s="69" t="s">
        <v>111</v>
      </c>
      <c r="D37" s="66" t="s">
        <v>82</v>
      </c>
      <c r="E37" s="68">
        <v>25</v>
      </c>
      <c r="F37" s="81"/>
      <c r="G37" s="81"/>
      <c r="H37" s="81"/>
      <c r="I37" s="85">
        <v>500</v>
      </c>
      <c r="J37" s="81"/>
      <c r="K37" s="81"/>
      <c r="L37" s="81"/>
      <c r="M37" s="81"/>
      <c r="N37" s="81"/>
      <c r="O37" s="81"/>
      <c r="P37" s="85">
        <v>500</v>
      </c>
      <c r="Q37" s="81"/>
      <c r="R37" s="81"/>
      <c r="S37" s="81"/>
      <c r="T37" s="81"/>
      <c r="U37" s="81"/>
      <c r="V37" s="81"/>
      <c r="W37" s="81"/>
      <c r="X37" s="81"/>
      <c r="Y37" s="81"/>
      <c r="Z37" s="85"/>
      <c r="AA37" s="84"/>
      <c r="AB37" s="80"/>
      <c r="AC37" s="80"/>
    </row>
    <row r="38" spans="1:29" s="83" customFormat="1" x14ac:dyDescent="0.3">
      <c r="A38" s="79"/>
      <c r="B38" s="80"/>
      <c r="C38" s="69" t="s">
        <v>111</v>
      </c>
      <c r="D38" s="66" t="s">
        <v>112</v>
      </c>
      <c r="E38" s="68">
        <v>26</v>
      </c>
      <c r="F38" s="81"/>
      <c r="G38" s="81"/>
      <c r="H38" s="81"/>
      <c r="I38" s="85">
        <v>844</v>
      </c>
      <c r="K38" s="81"/>
      <c r="L38" s="81"/>
      <c r="M38" s="81"/>
      <c r="N38" s="81"/>
      <c r="O38" s="81"/>
      <c r="P38" s="85">
        <v>844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4"/>
      <c r="AB38" s="80"/>
      <c r="AC38" s="80"/>
    </row>
    <row r="39" spans="1:29" s="88" customFormat="1" x14ac:dyDescent="0.3">
      <c r="A39" s="67"/>
      <c r="B39" s="68"/>
      <c r="C39" s="69" t="s">
        <v>123</v>
      </c>
      <c r="D39" s="66" t="s">
        <v>121</v>
      </c>
      <c r="E39" s="68">
        <v>8</v>
      </c>
      <c r="F39" s="85"/>
      <c r="G39" s="85"/>
      <c r="H39" s="85"/>
      <c r="I39" s="85"/>
      <c r="J39" s="85">
        <v>100</v>
      </c>
      <c r="K39" s="85"/>
      <c r="L39" s="85"/>
      <c r="M39" s="85"/>
      <c r="N39" s="85"/>
      <c r="O39" s="85">
        <v>100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6"/>
      <c r="AB39" s="68"/>
      <c r="AC39" s="68"/>
    </row>
    <row r="40" spans="1:29" s="83" customFormat="1" ht="15" thickBot="1" x14ac:dyDescent="0.35">
      <c r="A40" s="79"/>
      <c r="B40" s="80"/>
      <c r="C40" s="69" t="s">
        <v>92</v>
      </c>
      <c r="D40" s="66" t="s">
        <v>91</v>
      </c>
      <c r="E40" s="68">
        <v>27</v>
      </c>
      <c r="F40" s="81"/>
      <c r="G40" s="81"/>
      <c r="H40" s="81"/>
      <c r="I40" s="81"/>
      <c r="J40" s="85">
        <v>753.64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5">
        <v>753.64</v>
      </c>
      <c r="X40" s="81"/>
      <c r="Y40" s="81"/>
      <c r="Z40" s="81"/>
      <c r="AA40" s="86" t="s">
        <v>59</v>
      </c>
      <c r="AB40" s="68"/>
      <c r="AC40" s="85"/>
    </row>
    <row r="41" spans="1:29" s="63" customFormat="1" ht="15" thickTop="1" x14ac:dyDescent="0.3">
      <c r="A41" s="75">
        <f>(F41+H41+J41+L41+N41+P41+R41+T41+V41+X41+Y41+Z41+AB41)-(G41+I41+K41+M41+O41+Q41+S41+U41+W41+AC41)</f>
        <v>0</v>
      </c>
      <c r="B41" s="60"/>
      <c r="C41" s="61"/>
      <c r="D41" s="56" t="s">
        <v>96</v>
      </c>
      <c r="E41" s="60"/>
      <c r="F41" s="62">
        <f t="shared" ref="F41:W41" si="0">SUM(F6:F40)</f>
        <v>0</v>
      </c>
      <c r="G41" s="62">
        <f t="shared" si="0"/>
        <v>0</v>
      </c>
      <c r="H41" s="62">
        <f t="shared" si="0"/>
        <v>8375</v>
      </c>
      <c r="I41" s="62">
        <f t="shared" si="0"/>
        <v>20926.599999999999</v>
      </c>
      <c r="J41" s="62">
        <f t="shared" si="0"/>
        <v>15003.64</v>
      </c>
      <c r="K41" s="62">
        <f t="shared" si="0"/>
        <v>0</v>
      </c>
      <c r="L41" s="62">
        <f t="shared" si="0"/>
        <v>0</v>
      </c>
      <c r="M41" s="62">
        <f t="shared" si="0"/>
        <v>0</v>
      </c>
      <c r="N41" s="62">
        <f t="shared" si="0"/>
        <v>0</v>
      </c>
      <c r="O41" s="62">
        <f t="shared" si="0"/>
        <v>8175</v>
      </c>
      <c r="P41" s="62">
        <f t="shared" si="0"/>
        <v>5563.05</v>
      </c>
      <c r="Q41" s="62">
        <f t="shared" si="0"/>
        <v>1450</v>
      </c>
      <c r="R41" s="62">
        <f t="shared" si="0"/>
        <v>0</v>
      </c>
      <c r="S41" s="62">
        <f t="shared" si="0"/>
        <v>0</v>
      </c>
      <c r="T41" s="62">
        <f t="shared" si="0"/>
        <v>0</v>
      </c>
      <c r="U41" s="62">
        <f t="shared" si="0"/>
        <v>0</v>
      </c>
      <c r="V41" s="62">
        <f t="shared" si="0"/>
        <v>1305.5499999999997</v>
      </c>
      <c r="W41" s="62">
        <f t="shared" si="0"/>
        <v>753.64</v>
      </c>
      <c r="X41" s="62">
        <f>SUM(X6:X40)</f>
        <v>258</v>
      </c>
      <c r="Y41" s="62">
        <f>SUM(Y6:Y40)</f>
        <v>800</v>
      </c>
      <c r="Z41" s="62">
        <f>SUM(Z6:Z40)</f>
        <v>0</v>
      </c>
      <c r="AA41" s="62"/>
      <c r="AB41" s="62">
        <f>SUM(AB15:AB40)</f>
        <v>0</v>
      </c>
      <c r="AC41" s="62">
        <f>SUM(AC15:AC40)</f>
        <v>0</v>
      </c>
    </row>
    <row r="42" spans="1:29" s="63" customFormat="1" x14ac:dyDescent="0.3">
      <c r="A42" s="59"/>
      <c r="B42" s="60"/>
      <c r="C42" s="61"/>
      <c r="D42" s="56"/>
      <c r="E42" s="60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1:29" s="71" customFormat="1" x14ac:dyDescent="0.3">
      <c r="A43" s="67"/>
      <c r="B43" s="68"/>
      <c r="C43" s="69"/>
      <c r="D43" s="56" t="s">
        <v>137</v>
      </c>
      <c r="E43" s="68"/>
      <c r="F43" s="53">
        <v>0</v>
      </c>
      <c r="G43" s="53"/>
      <c r="H43" s="72">
        <v>15940.36</v>
      </c>
      <c r="I43" s="53"/>
      <c r="J43" s="72">
        <v>30580.39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70"/>
      <c r="AB43" s="53"/>
      <c r="AC43" s="53"/>
    </row>
    <row r="44" spans="1:29" s="71" customFormat="1" ht="15" thickBot="1" x14ac:dyDescent="0.35">
      <c r="A44" s="67"/>
      <c r="B44" s="68"/>
      <c r="C44" s="69"/>
      <c r="D44" s="56" t="s">
        <v>138</v>
      </c>
      <c r="E44" s="68"/>
      <c r="F44" s="53"/>
      <c r="G44" s="53">
        <v>0</v>
      </c>
      <c r="H44" s="53"/>
      <c r="I44" s="73">
        <f>H43+H41-I41</f>
        <v>3388.760000000002</v>
      </c>
      <c r="J44" s="53"/>
      <c r="K44" s="73">
        <f>J43+J41-K41</f>
        <v>45584.03</v>
      </c>
      <c r="L44" s="53">
        <v>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70"/>
      <c r="AB44" s="53"/>
      <c r="AC44" s="53"/>
    </row>
    <row r="45" spans="1:29" s="63" customFormat="1" ht="15.6" thickTop="1" thickBot="1" x14ac:dyDescent="0.35">
      <c r="A45" s="75">
        <f>(F45+H45+J45+L45+N45+P45+R45+T45+V45+X45+Y45+Z45+AB45)-(G45+I45+K45+M45+O45+Q45+S45+U45+AC45)</f>
        <v>0</v>
      </c>
      <c r="B45" s="60"/>
      <c r="C45" s="61"/>
      <c r="D45" s="49" t="s">
        <v>9</v>
      </c>
      <c r="E45" s="60"/>
      <c r="F45" s="74">
        <f>SUM(F41:F44)</f>
        <v>0</v>
      </c>
      <c r="G45" s="74">
        <f t="shared" ref="G45:M45" si="1">SUM(G41:G44)</f>
        <v>0</v>
      </c>
      <c r="H45" s="90">
        <f>SUM(H41:H44)</f>
        <v>24315.360000000001</v>
      </c>
      <c r="I45" s="90">
        <f>SUM(I41:I44)</f>
        <v>24315.360000000001</v>
      </c>
      <c r="J45" s="90">
        <f t="shared" si="1"/>
        <v>45584.03</v>
      </c>
      <c r="K45" s="90">
        <f t="shared" si="1"/>
        <v>45584.03</v>
      </c>
      <c r="L45" s="74">
        <f t="shared" si="1"/>
        <v>0</v>
      </c>
      <c r="M45" s="74">
        <f t="shared" si="1"/>
        <v>0</v>
      </c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6"/>
      <c r="AB45" s="65"/>
      <c r="AC45" s="65"/>
    </row>
    <row r="46" spans="1:29" s="48" customFormat="1" ht="15" thickTop="1" x14ac:dyDescent="0.3">
      <c r="A46" s="43"/>
      <c r="B46" s="44"/>
      <c r="C46" s="52"/>
      <c r="D46" s="45"/>
      <c r="E46" s="44"/>
      <c r="F46" s="57"/>
      <c r="G46" s="57"/>
      <c r="H46" s="57"/>
      <c r="I46" s="57"/>
      <c r="J46" s="57"/>
      <c r="K46" s="57"/>
      <c r="L46" s="57"/>
      <c r="M46" s="57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7"/>
      <c r="AB46" s="46"/>
      <c r="AC46" s="46"/>
    </row>
    <row r="47" spans="1:29" x14ac:dyDescent="0.3">
      <c r="F47" s="76"/>
      <c r="G47" s="76"/>
      <c r="H47" s="76"/>
      <c r="I47" s="76"/>
      <c r="J47" s="76"/>
      <c r="K47" s="76"/>
      <c r="L47" s="76"/>
      <c r="M47" s="76"/>
    </row>
    <row r="48" spans="1:29" x14ac:dyDescent="0.3">
      <c r="F48" s="3" t="s">
        <v>141</v>
      </c>
      <c r="H48" s="77">
        <f>I44+K44-H43-J43</f>
        <v>2452.0400000000009</v>
      </c>
    </row>
    <row r="49" spans="6:11" ht="15.6" x14ac:dyDescent="0.3">
      <c r="F49" s="3"/>
      <c r="H49" s="96" t="s">
        <v>142</v>
      </c>
      <c r="I49" s="77"/>
      <c r="J49" s="8" t="s">
        <v>143</v>
      </c>
      <c r="K49" s="8" t="s">
        <v>144</v>
      </c>
    </row>
    <row r="50" spans="6:11" x14ac:dyDescent="0.3">
      <c r="F50" s="3"/>
      <c r="J50" s="77">
        <f>J41-J19-J7+H41</f>
        <v>10378.64</v>
      </c>
      <c r="K50" s="77">
        <f>I41-I19-I7</f>
        <v>7926.5999999999985</v>
      </c>
    </row>
    <row r="51" spans="6:11" x14ac:dyDescent="0.3">
      <c r="F51" s="3" t="s">
        <v>145</v>
      </c>
      <c r="H51" s="77">
        <f>I44+K44</f>
        <v>48972.79</v>
      </c>
      <c r="I51" s="77"/>
    </row>
    <row r="52" spans="6:11" x14ac:dyDescent="0.3">
      <c r="H52" s="8" t="s">
        <v>113</v>
      </c>
    </row>
    <row r="53" spans="6:11" x14ac:dyDescent="0.3">
      <c r="G53" s="89"/>
      <c r="H53" s="77"/>
    </row>
    <row r="54" spans="6:11" x14ac:dyDescent="0.3">
      <c r="J54" s="91"/>
    </row>
    <row r="55" spans="6:11" x14ac:dyDescent="0.3">
      <c r="J55" s="91"/>
    </row>
    <row r="57" spans="6:11" x14ac:dyDescent="0.3">
      <c r="H57" s="92"/>
    </row>
    <row r="58" spans="6:11" x14ac:dyDescent="0.3">
      <c r="F58" s="93"/>
      <c r="H58" s="91"/>
    </row>
    <row r="59" spans="6:11" x14ac:dyDescent="0.3">
      <c r="H59" s="91"/>
    </row>
  </sheetData>
  <mergeCells count="17">
    <mergeCell ref="R4:S4"/>
    <mergeCell ref="T4:U4"/>
    <mergeCell ref="AA4:AC4"/>
    <mergeCell ref="V4:W4"/>
    <mergeCell ref="F4:G4"/>
    <mergeCell ref="H4:I4"/>
    <mergeCell ref="J4:K4"/>
    <mergeCell ref="L4:M4"/>
    <mergeCell ref="N4:O4"/>
    <mergeCell ref="P4:Q4"/>
    <mergeCell ref="B2:H2"/>
    <mergeCell ref="L2:M2"/>
    <mergeCell ref="N2:O2"/>
    <mergeCell ref="F3:G3"/>
    <mergeCell ref="H3:I3"/>
    <mergeCell ref="J3:K3"/>
    <mergeCell ref="L3:M3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4707-7334-4173-AF1C-1E9BABAA41D2}">
  <dimension ref="A1:AC39"/>
  <sheetViews>
    <sheetView topLeftCell="A5" workbookViewId="0">
      <selection activeCell="A32" sqref="A32"/>
    </sheetView>
  </sheetViews>
  <sheetFormatPr defaultColWidth="9.109375" defaultRowHeight="14.4" x14ac:dyDescent="0.3"/>
  <cols>
    <col min="1" max="1" width="5" style="16" customWidth="1"/>
    <col min="2" max="2" width="6.88671875" style="13" customWidth="1"/>
    <col min="3" max="3" width="4.5546875" style="8" customWidth="1"/>
    <col min="4" max="4" width="46.33203125" style="8" customWidth="1"/>
    <col min="5" max="5" width="6" style="13" bestFit="1" customWidth="1"/>
    <col min="6" max="26" width="9" style="8" customWidth="1"/>
    <col min="27" max="27" width="18.44140625" style="35" customWidth="1"/>
    <col min="28" max="29" width="9" style="8" customWidth="1"/>
    <col min="30" max="16384" width="9.109375" style="8"/>
  </cols>
  <sheetData>
    <row r="1" spans="1:29" ht="27" customHeight="1" x14ac:dyDescent="0.3"/>
    <row r="2" spans="1:29" s="1" customFormat="1" ht="23.4" x14ac:dyDescent="0.45">
      <c r="A2" s="15"/>
      <c r="B2" s="97" t="s">
        <v>63</v>
      </c>
      <c r="C2" s="97"/>
      <c r="D2" s="97"/>
      <c r="E2" s="97"/>
      <c r="F2" s="97"/>
      <c r="G2" s="97"/>
      <c r="H2" s="97"/>
      <c r="K2" s="26"/>
      <c r="L2" s="98"/>
      <c r="M2" s="98"/>
      <c r="N2" s="99"/>
      <c r="O2" s="99"/>
      <c r="Q2" s="36"/>
      <c r="R2" s="23"/>
      <c r="S2" s="24"/>
      <c r="T2" s="23"/>
      <c r="U2" s="23"/>
      <c r="V2" s="29"/>
      <c r="AA2" s="27"/>
      <c r="AC2" s="2"/>
    </row>
    <row r="3" spans="1:29" s="1" customFormat="1" ht="15" customHeight="1" x14ac:dyDescent="0.45">
      <c r="A3" s="15"/>
      <c r="B3" s="27"/>
      <c r="C3" s="27"/>
      <c r="D3" s="27"/>
      <c r="E3" s="27"/>
      <c r="F3" s="27"/>
      <c r="G3" s="27"/>
      <c r="H3" s="27"/>
      <c r="I3" s="18"/>
      <c r="J3" s="19"/>
      <c r="K3" s="19"/>
      <c r="L3" s="25"/>
      <c r="M3" s="25"/>
      <c r="N3" s="23"/>
      <c r="O3" s="22"/>
      <c r="P3" s="22"/>
      <c r="Q3" s="23"/>
      <c r="R3" s="23"/>
      <c r="S3" s="24"/>
      <c r="T3" s="23"/>
      <c r="U3" s="23"/>
      <c r="V3" s="29"/>
      <c r="AA3" s="27"/>
      <c r="AC3" s="2"/>
    </row>
    <row r="4" spans="1:29" s="1" customFormat="1" ht="18" customHeight="1" x14ac:dyDescent="0.45">
      <c r="A4" s="15"/>
      <c r="E4" s="27"/>
      <c r="F4" s="100"/>
      <c r="G4" s="101"/>
      <c r="H4" s="100"/>
      <c r="I4" s="101"/>
      <c r="J4" s="99"/>
      <c r="K4" s="102"/>
      <c r="L4" s="103"/>
      <c r="M4" s="104"/>
      <c r="N4" s="29"/>
      <c r="O4" s="20"/>
      <c r="P4" s="20"/>
      <c r="Q4" s="29"/>
      <c r="R4" s="29"/>
      <c r="S4" s="21"/>
      <c r="T4" s="29"/>
      <c r="U4" s="29"/>
      <c r="V4" s="29"/>
      <c r="AA4" s="27"/>
      <c r="AC4" s="2"/>
    </row>
    <row r="5" spans="1:29" s="3" customFormat="1" ht="61.8" customHeight="1" x14ac:dyDescent="0.3">
      <c r="A5" s="78"/>
      <c r="B5" s="2"/>
      <c r="E5" s="2"/>
      <c r="F5" s="105" t="s">
        <v>3</v>
      </c>
      <c r="G5" s="106"/>
      <c r="H5" s="112" t="s">
        <v>16</v>
      </c>
      <c r="I5" s="113"/>
      <c r="J5" s="108" t="s">
        <v>19</v>
      </c>
      <c r="K5" s="109"/>
      <c r="L5" s="110" t="s">
        <v>20</v>
      </c>
      <c r="M5" s="111"/>
      <c r="N5" s="105" t="s">
        <v>29</v>
      </c>
      <c r="O5" s="106"/>
      <c r="P5" s="108" t="s">
        <v>8</v>
      </c>
      <c r="Q5" s="109"/>
      <c r="R5" s="105"/>
      <c r="S5" s="106"/>
      <c r="T5" s="105"/>
      <c r="U5" s="106"/>
      <c r="V5" s="28" t="s">
        <v>12</v>
      </c>
      <c r="W5" s="37" t="s">
        <v>6</v>
      </c>
      <c r="X5" s="28" t="s">
        <v>11</v>
      </c>
      <c r="Y5" s="28" t="s">
        <v>90</v>
      </c>
      <c r="Z5" s="28" t="s">
        <v>32</v>
      </c>
      <c r="AA5" s="105" t="s">
        <v>7</v>
      </c>
      <c r="AB5" s="107"/>
      <c r="AC5" s="106"/>
    </row>
    <row r="6" spans="1:29" s="2" customFormat="1" x14ac:dyDescent="0.3">
      <c r="A6" s="14"/>
      <c r="B6" s="4" t="s">
        <v>0</v>
      </c>
      <c r="C6" s="4" t="s">
        <v>1</v>
      </c>
      <c r="D6" s="4"/>
      <c r="E6" s="4" t="s">
        <v>2</v>
      </c>
      <c r="F6" s="4" t="s">
        <v>4</v>
      </c>
      <c r="G6" s="4" t="s">
        <v>5</v>
      </c>
      <c r="H6" s="4" t="s">
        <v>4</v>
      </c>
      <c r="I6" s="4" t="s">
        <v>5</v>
      </c>
      <c r="J6" s="4" t="s">
        <v>4</v>
      </c>
      <c r="K6" s="4" t="s">
        <v>5</v>
      </c>
      <c r="L6" s="4" t="s">
        <v>4</v>
      </c>
      <c r="M6" s="4" t="s">
        <v>5</v>
      </c>
      <c r="N6" s="4" t="s">
        <v>4</v>
      </c>
      <c r="O6" s="4" t="s">
        <v>5</v>
      </c>
      <c r="P6" s="4" t="s">
        <v>4</v>
      </c>
      <c r="Q6" s="4" t="s">
        <v>5</v>
      </c>
      <c r="R6" s="4" t="s">
        <v>4</v>
      </c>
      <c r="S6" s="4" t="s">
        <v>5</v>
      </c>
      <c r="T6" s="4" t="s">
        <v>4</v>
      </c>
      <c r="U6" s="4" t="s">
        <v>5</v>
      </c>
      <c r="V6" s="4" t="s">
        <v>4</v>
      </c>
      <c r="W6" s="4" t="s">
        <v>4</v>
      </c>
      <c r="X6" s="4" t="s">
        <v>4</v>
      </c>
      <c r="Y6" s="4" t="s">
        <v>4</v>
      </c>
      <c r="Z6" s="4" t="s">
        <v>4</v>
      </c>
      <c r="AA6" s="33"/>
      <c r="AB6" s="4" t="s">
        <v>4</v>
      </c>
      <c r="AC6" s="4" t="s">
        <v>5</v>
      </c>
    </row>
    <row r="7" spans="1:29" s="2" customFormat="1" x14ac:dyDescent="0.3">
      <c r="A7" s="14"/>
      <c r="B7" s="4" t="s">
        <v>18</v>
      </c>
      <c r="C7" s="50" t="s">
        <v>66</v>
      </c>
      <c r="D7" s="49" t="s">
        <v>64</v>
      </c>
      <c r="E7" s="4">
        <v>1</v>
      </c>
      <c r="F7" s="4"/>
      <c r="G7" s="4"/>
      <c r="H7" s="4"/>
      <c r="I7" s="54">
        <v>1300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>
        <v>1300</v>
      </c>
      <c r="X7" s="4"/>
      <c r="Y7" s="4"/>
      <c r="Z7" s="4"/>
      <c r="AA7" s="33"/>
      <c r="AB7" s="4"/>
      <c r="AC7" s="4"/>
    </row>
    <row r="8" spans="1:29" s="2" customFormat="1" x14ac:dyDescent="0.3">
      <c r="A8" s="14"/>
      <c r="B8" s="4" t="s">
        <v>65</v>
      </c>
      <c r="C8" s="50" t="s">
        <v>67</v>
      </c>
      <c r="D8" s="17" t="s">
        <v>68</v>
      </c>
      <c r="E8" s="4">
        <v>2</v>
      </c>
      <c r="F8" s="4"/>
      <c r="G8" s="4"/>
      <c r="H8" s="54">
        <v>7661</v>
      </c>
      <c r="I8" s="54">
        <v>7661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3"/>
      <c r="AB8" s="4"/>
      <c r="AC8" s="4"/>
    </row>
    <row r="9" spans="1:29" s="2" customFormat="1" x14ac:dyDescent="0.3">
      <c r="A9" s="14"/>
      <c r="B9" s="4"/>
      <c r="C9" s="51" t="s">
        <v>70</v>
      </c>
      <c r="D9" s="17" t="s">
        <v>69</v>
      </c>
      <c r="E9" s="4">
        <v>3</v>
      </c>
      <c r="F9" s="4"/>
      <c r="G9" s="4"/>
      <c r="H9" s="4"/>
      <c r="I9" s="54">
        <v>150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>
        <v>150</v>
      </c>
      <c r="AA9" s="55"/>
      <c r="AB9" s="4"/>
      <c r="AC9" s="4"/>
    </row>
    <row r="10" spans="1:29" s="2" customFormat="1" x14ac:dyDescent="0.3">
      <c r="A10" s="14"/>
      <c r="B10" s="4" t="s">
        <v>71</v>
      </c>
      <c r="C10" s="51" t="s">
        <v>72</v>
      </c>
      <c r="D10" s="17" t="s">
        <v>73</v>
      </c>
      <c r="E10" s="4">
        <v>4</v>
      </c>
      <c r="F10" s="4"/>
      <c r="G10" s="4"/>
      <c r="H10" s="4"/>
      <c r="I10" s="54">
        <v>1.75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4">
        <v>1.75</v>
      </c>
      <c r="X10" s="4"/>
      <c r="Y10" s="4"/>
      <c r="Z10" s="4"/>
      <c r="AA10" s="33"/>
      <c r="AB10" s="4"/>
      <c r="AC10" s="4"/>
    </row>
    <row r="11" spans="1:29" s="2" customFormat="1" x14ac:dyDescent="0.3">
      <c r="A11" s="14"/>
      <c r="B11" s="4" t="s">
        <v>74</v>
      </c>
      <c r="C11" s="51" t="s">
        <v>75</v>
      </c>
      <c r="D11" s="17" t="s">
        <v>76</v>
      </c>
      <c r="E11" s="4">
        <v>5</v>
      </c>
      <c r="F11" s="4"/>
      <c r="G11" s="4"/>
      <c r="H11" s="54">
        <v>2175</v>
      </c>
      <c r="I11" s="54"/>
      <c r="J11" s="54"/>
      <c r="K11" s="54"/>
      <c r="L11" s="54"/>
      <c r="M11" s="54"/>
      <c r="N11" s="54"/>
      <c r="O11" s="54">
        <v>2175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3"/>
      <c r="AB11" s="4"/>
      <c r="AC11" s="4"/>
    </row>
    <row r="12" spans="1:29" s="2" customFormat="1" x14ac:dyDescent="0.3">
      <c r="A12" s="14"/>
      <c r="B12" s="4"/>
      <c r="C12" s="51" t="s">
        <v>75</v>
      </c>
      <c r="D12" s="17" t="s">
        <v>76</v>
      </c>
      <c r="E12" s="4">
        <v>6</v>
      </c>
      <c r="F12" s="4"/>
      <c r="G12" s="4"/>
      <c r="H12" s="54">
        <v>110</v>
      </c>
      <c r="I12" s="54"/>
      <c r="J12" s="54"/>
      <c r="K12" s="54"/>
      <c r="L12" s="54"/>
      <c r="M12" s="54"/>
      <c r="N12" s="54"/>
      <c r="O12" s="54">
        <v>110</v>
      </c>
      <c r="P12" s="54"/>
      <c r="Q12" s="54"/>
      <c r="R12" s="54"/>
      <c r="S12" s="4"/>
      <c r="T12" s="4"/>
      <c r="U12" s="4"/>
      <c r="V12" s="4"/>
      <c r="W12" s="4"/>
      <c r="X12" s="4"/>
      <c r="Y12" s="4"/>
      <c r="Z12" s="4"/>
      <c r="AA12" s="33"/>
      <c r="AB12" s="4"/>
      <c r="AC12" s="4"/>
    </row>
    <row r="13" spans="1:29" s="2" customFormat="1" x14ac:dyDescent="0.3">
      <c r="A13" s="14"/>
      <c r="B13" s="4"/>
      <c r="C13" s="51" t="s">
        <v>77</v>
      </c>
      <c r="D13" s="17" t="s">
        <v>101</v>
      </c>
      <c r="E13" s="4">
        <v>7</v>
      </c>
      <c r="F13" s="4"/>
      <c r="G13" s="4"/>
      <c r="H13" s="4"/>
      <c r="I13" s="54">
        <v>459.5</v>
      </c>
      <c r="J13" s="54"/>
      <c r="K13" s="54"/>
      <c r="L13" s="54"/>
      <c r="M13" s="54"/>
      <c r="N13" s="54"/>
      <c r="O13" s="54"/>
      <c r="P13" s="54">
        <v>459.5</v>
      </c>
      <c r="Q13" s="54"/>
      <c r="R13" s="54"/>
      <c r="S13" s="4"/>
      <c r="T13" s="4"/>
      <c r="U13" s="4"/>
      <c r="V13" s="4"/>
      <c r="W13" s="4"/>
      <c r="X13" s="4"/>
      <c r="Y13" s="4"/>
      <c r="Z13" s="4"/>
      <c r="AA13" s="33"/>
      <c r="AB13" s="4"/>
      <c r="AC13" s="4"/>
    </row>
    <row r="14" spans="1:29" s="2" customFormat="1" x14ac:dyDescent="0.3">
      <c r="A14" s="14"/>
      <c r="B14" s="4" t="s">
        <v>78</v>
      </c>
      <c r="C14" s="51" t="s">
        <v>79</v>
      </c>
      <c r="D14" s="17" t="s">
        <v>102</v>
      </c>
      <c r="E14" s="4">
        <v>8</v>
      </c>
      <c r="F14" s="54"/>
      <c r="G14" s="54"/>
      <c r="H14" s="54"/>
      <c r="I14" s="54">
        <v>1120</v>
      </c>
      <c r="J14" s="54"/>
      <c r="K14" s="54"/>
      <c r="L14" s="54"/>
      <c r="M14" s="54"/>
      <c r="N14" s="54"/>
      <c r="O14" s="54"/>
      <c r="P14" s="54">
        <v>1120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5"/>
      <c r="AB14" s="4"/>
      <c r="AC14" s="4"/>
    </row>
    <row r="15" spans="1:29" s="2" customFormat="1" x14ac:dyDescent="0.3">
      <c r="A15" s="14"/>
      <c r="B15" s="4"/>
      <c r="C15" s="51" t="s">
        <v>80</v>
      </c>
      <c r="D15" s="17" t="s">
        <v>93</v>
      </c>
      <c r="E15" s="4">
        <v>9</v>
      </c>
      <c r="F15" s="54"/>
      <c r="G15" s="54"/>
      <c r="H15" s="54"/>
      <c r="I15" s="54">
        <v>1657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>
        <v>1657</v>
      </c>
      <c r="Z15" s="54"/>
      <c r="AA15" s="55"/>
      <c r="AB15" s="4"/>
      <c r="AC15" s="4"/>
    </row>
    <row r="16" spans="1:29" s="2" customFormat="1" x14ac:dyDescent="0.3">
      <c r="A16" s="14"/>
      <c r="B16" s="4"/>
      <c r="C16" s="51" t="s">
        <v>81</v>
      </c>
      <c r="D16" s="17" t="s">
        <v>107</v>
      </c>
      <c r="E16" s="4">
        <v>10</v>
      </c>
      <c r="F16" s="54"/>
      <c r="G16" s="54"/>
      <c r="H16" s="54"/>
      <c r="I16" s="54">
        <v>250</v>
      </c>
      <c r="J16" s="54"/>
      <c r="K16" s="54"/>
      <c r="L16" s="54"/>
      <c r="M16" s="54"/>
      <c r="N16" s="54">
        <v>250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5"/>
      <c r="AB16" s="4"/>
      <c r="AC16" s="4"/>
    </row>
    <row r="17" spans="1:29" s="2" customFormat="1" x14ac:dyDescent="0.3">
      <c r="A17" s="14"/>
      <c r="B17" s="4"/>
      <c r="C17" s="51" t="s">
        <v>83</v>
      </c>
      <c r="D17" s="17" t="s">
        <v>82</v>
      </c>
      <c r="E17" s="4">
        <v>11</v>
      </c>
      <c r="F17" s="54"/>
      <c r="G17" s="54"/>
      <c r="H17" s="54"/>
      <c r="I17" s="54">
        <v>700</v>
      </c>
      <c r="J17" s="54"/>
      <c r="K17" s="54"/>
      <c r="L17" s="54"/>
      <c r="M17" s="54"/>
      <c r="N17" s="54"/>
      <c r="O17" s="54"/>
      <c r="P17" s="54">
        <v>700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5"/>
      <c r="AB17" s="4"/>
      <c r="AC17" s="4"/>
    </row>
    <row r="18" spans="1:29" s="2" customFormat="1" x14ac:dyDescent="0.3">
      <c r="A18" s="14"/>
      <c r="B18" s="4"/>
      <c r="C18" s="51" t="s">
        <v>77</v>
      </c>
      <c r="D18" s="17" t="s">
        <v>88</v>
      </c>
      <c r="E18" s="4">
        <v>12</v>
      </c>
      <c r="F18" s="54"/>
      <c r="G18" s="54"/>
      <c r="H18" s="54">
        <v>3950</v>
      </c>
      <c r="I18" s="54"/>
      <c r="J18" s="54"/>
      <c r="K18" s="54"/>
      <c r="L18" s="54"/>
      <c r="M18" s="54"/>
      <c r="N18" s="54"/>
      <c r="O18" s="54"/>
      <c r="P18" s="54"/>
      <c r="Q18" s="54">
        <v>3950</v>
      </c>
      <c r="R18" s="54"/>
      <c r="S18" s="54"/>
      <c r="T18" s="54"/>
      <c r="U18" s="54"/>
      <c r="V18" s="54"/>
      <c r="W18" s="54"/>
      <c r="X18" s="54"/>
      <c r="Y18" s="54"/>
      <c r="Z18" s="54"/>
      <c r="AA18" s="55"/>
      <c r="AB18" s="4"/>
      <c r="AC18" s="4"/>
    </row>
    <row r="19" spans="1:29" s="2" customFormat="1" x14ac:dyDescent="0.3">
      <c r="A19" s="14"/>
      <c r="B19" s="4"/>
      <c r="C19" s="51" t="s">
        <v>77</v>
      </c>
      <c r="D19" s="17" t="s">
        <v>105</v>
      </c>
      <c r="E19" s="4">
        <v>13</v>
      </c>
      <c r="F19" s="54"/>
      <c r="G19" s="54"/>
      <c r="H19" s="54"/>
      <c r="I19" s="54">
        <v>120</v>
      </c>
      <c r="J19" s="54"/>
      <c r="K19" s="54"/>
      <c r="L19" s="54"/>
      <c r="M19" s="54"/>
      <c r="N19" s="54"/>
      <c r="O19" s="54"/>
      <c r="P19" s="54">
        <v>120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5"/>
      <c r="AB19" s="4"/>
      <c r="AC19" s="4"/>
    </row>
    <row r="20" spans="1:29" s="2" customFormat="1" x14ac:dyDescent="0.3">
      <c r="A20" s="14"/>
      <c r="B20" s="4"/>
      <c r="C20" s="51" t="s">
        <v>77</v>
      </c>
      <c r="D20" s="17" t="s">
        <v>103</v>
      </c>
      <c r="E20" s="4">
        <v>14</v>
      </c>
      <c r="F20" s="54"/>
      <c r="G20" s="54"/>
      <c r="H20" s="54"/>
      <c r="I20" s="54">
        <v>285</v>
      </c>
      <c r="J20" s="54"/>
      <c r="K20" s="54"/>
      <c r="L20" s="54"/>
      <c r="M20" s="54"/>
      <c r="N20" s="54"/>
      <c r="O20" s="54"/>
      <c r="P20" s="54">
        <v>285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5"/>
      <c r="AB20" s="4"/>
      <c r="AC20" s="4"/>
    </row>
    <row r="21" spans="1:29" s="2" customFormat="1" x14ac:dyDescent="0.3">
      <c r="A21" s="14"/>
      <c r="B21" s="4"/>
      <c r="C21" s="51" t="s">
        <v>77</v>
      </c>
      <c r="D21" s="17" t="s">
        <v>104</v>
      </c>
      <c r="E21" s="4">
        <v>15</v>
      </c>
      <c r="F21" s="54"/>
      <c r="G21" s="54"/>
      <c r="H21" s="54"/>
      <c r="I21" s="54">
        <v>337.65</v>
      </c>
      <c r="J21" s="54"/>
      <c r="K21" s="54"/>
      <c r="L21" s="54"/>
      <c r="M21" s="54"/>
      <c r="N21" s="54"/>
      <c r="O21" s="54"/>
      <c r="P21" s="4"/>
      <c r="Q21" s="54"/>
      <c r="R21" s="54"/>
      <c r="S21" s="54"/>
      <c r="T21" s="54"/>
      <c r="U21" s="54"/>
      <c r="V21" s="54">
        <v>337.65</v>
      </c>
      <c r="W21" s="54"/>
      <c r="X21" s="54"/>
      <c r="Y21" s="54"/>
      <c r="Z21" s="54"/>
      <c r="AA21" s="55"/>
      <c r="AB21" s="4"/>
      <c r="AC21" s="4"/>
    </row>
    <row r="22" spans="1:29" s="2" customFormat="1" x14ac:dyDescent="0.3">
      <c r="A22" s="14"/>
      <c r="B22" s="4"/>
      <c r="C22" s="51" t="s">
        <v>77</v>
      </c>
      <c r="D22" s="17" t="s">
        <v>106</v>
      </c>
      <c r="E22" s="4">
        <v>16</v>
      </c>
      <c r="F22" s="54"/>
      <c r="G22" s="54"/>
      <c r="H22" s="54"/>
      <c r="I22" s="54">
        <v>510</v>
      </c>
      <c r="J22" s="54"/>
      <c r="K22" s="54"/>
      <c r="L22" s="54"/>
      <c r="M22" s="54"/>
      <c r="N22" s="54"/>
      <c r="O22" s="54"/>
      <c r="P22" s="4"/>
      <c r="Q22" s="54"/>
      <c r="R22" s="54"/>
      <c r="S22" s="54"/>
      <c r="T22" s="54"/>
      <c r="U22" s="54"/>
      <c r="V22" s="54">
        <v>510</v>
      </c>
      <c r="W22" s="54"/>
      <c r="X22" s="54"/>
      <c r="Y22" s="54"/>
      <c r="Z22" s="54"/>
      <c r="AA22" s="55"/>
      <c r="AB22" s="4"/>
      <c r="AC22" s="4"/>
    </row>
    <row r="23" spans="1:29" s="2" customFormat="1" x14ac:dyDescent="0.3">
      <c r="A23" s="14"/>
      <c r="B23" s="4"/>
      <c r="C23" s="51" t="s">
        <v>77</v>
      </c>
      <c r="D23" s="17" t="s">
        <v>99</v>
      </c>
      <c r="E23" s="4">
        <v>17</v>
      </c>
      <c r="F23" s="54"/>
      <c r="G23" s="54"/>
      <c r="H23" s="54"/>
      <c r="I23" s="54">
        <v>715</v>
      </c>
      <c r="J23" s="54"/>
      <c r="K23" s="54"/>
      <c r="L23" s="54"/>
      <c r="M23" s="54"/>
      <c r="N23" s="54"/>
      <c r="O23" s="54"/>
      <c r="P23" s="4"/>
      <c r="Q23" s="54"/>
      <c r="R23" s="54"/>
      <c r="S23" s="54"/>
      <c r="T23" s="54"/>
      <c r="U23" s="54"/>
      <c r="V23" s="54">
        <v>715</v>
      </c>
      <c r="W23" s="54"/>
      <c r="X23" s="54"/>
      <c r="Y23" s="54"/>
      <c r="Z23" s="54"/>
      <c r="AA23" s="55"/>
      <c r="AB23" s="4"/>
      <c r="AC23" s="4"/>
    </row>
    <row r="24" spans="1:29" s="2" customFormat="1" x14ac:dyDescent="0.3">
      <c r="A24" s="14"/>
      <c r="B24" s="4" t="s">
        <v>50</v>
      </c>
      <c r="C24" s="51" t="s">
        <v>66</v>
      </c>
      <c r="D24" s="17" t="s">
        <v>73</v>
      </c>
      <c r="E24" s="4">
        <v>18</v>
      </c>
      <c r="F24" s="54"/>
      <c r="G24" s="54"/>
      <c r="H24" s="54"/>
      <c r="I24" s="54">
        <v>3.7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>
        <v>3.7</v>
      </c>
      <c r="X24" s="54"/>
      <c r="Y24" s="54"/>
      <c r="Z24" s="54"/>
      <c r="AA24" s="55"/>
      <c r="AB24" s="4"/>
      <c r="AC24" s="4"/>
    </row>
    <row r="25" spans="1:29" s="2" customFormat="1" x14ac:dyDescent="0.3">
      <c r="A25" s="14"/>
      <c r="B25" s="4" t="s">
        <v>52</v>
      </c>
      <c r="C25" s="51" t="s">
        <v>83</v>
      </c>
      <c r="D25" s="17" t="s">
        <v>84</v>
      </c>
      <c r="E25" s="4">
        <v>19</v>
      </c>
      <c r="F25" s="54"/>
      <c r="G25" s="54"/>
      <c r="H25" s="54">
        <v>3012.5</v>
      </c>
      <c r="I25" s="54"/>
      <c r="J25" s="54"/>
      <c r="K25" s="54"/>
      <c r="L25" s="54"/>
      <c r="M25" s="54"/>
      <c r="N25" s="54"/>
      <c r="O25" s="54">
        <v>3012.5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5"/>
      <c r="AB25" s="4"/>
      <c r="AC25" s="4"/>
    </row>
    <row r="26" spans="1:29" s="2" customFormat="1" x14ac:dyDescent="0.3">
      <c r="A26" s="14"/>
      <c r="B26" s="4"/>
      <c r="C26" s="51" t="s">
        <v>85</v>
      </c>
      <c r="D26" s="17" t="s">
        <v>100</v>
      </c>
      <c r="E26" s="4">
        <v>20</v>
      </c>
      <c r="F26" s="54"/>
      <c r="G26" s="54"/>
      <c r="H26" s="54"/>
      <c r="I26" s="54">
        <v>750</v>
      </c>
      <c r="J26" s="54"/>
      <c r="K26" s="54"/>
      <c r="L26" s="54"/>
      <c r="M26" s="54"/>
      <c r="N26" s="54"/>
      <c r="O26" s="54"/>
      <c r="Q26" s="54"/>
      <c r="R26" s="54"/>
      <c r="S26" s="54"/>
      <c r="T26" s="54"/>
      <c r="U26" s="54"/>
      <c r="V26" s="54">
        <v>750</v>
      </c>
      <c r="W26" s="54"/>
      <c r="X26" s="54"/>
      <c r="Y26" s="54"/>
      <c r="Z26" s="54"/>
      <c r="AA26" s="55"/>
      <c r="AB26" s="4"/>
      <c r="AC26" s="4"/>
    </row>
    <row r="27" spans="1:29" s="2" customFormat="1" x14ac:dyDescent="0.3">
      <c r="A27" s="14"/>
      <c r="B27" s="4"/>
      <c r="C27" s="51" t="s">
        <v>86</v>
      </c>
      <c r="D27" s="17" t="s">
        <v>87</v>
      </c>
      <c r="E27" s="4">
        <v>21</v>
      </c>
      <c r="F27" s="54"/>
      <c r="G27" s="54"/>
      <c r="H27" s="54"/>
      <c r="I27" s="54">
        <v>1268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1268</v>
      </c>
      <c r="Z27" s="54"/>
      <c r="AA27" s="55"/>
      <c r="AB27" s="4"/>
      <c r="AC27" s="4"/>
    </row>
    <row r="28" spans="1:29" s="2" customFormat="1" x14ac:dyDescent="0.3">
      <c r="A28" s="14"/>
      <c r="B28" s="4" t="s">
        <v>33</v>
      </c>
      <c r="C28" s="51" t="s">
        <v>72</v>
      </c>
      <c r="D28" s="17" t="s">
        <v>73</v>
      </c>
      <c r="E28" s="4">
        <v>22</v>
      </c>
      <c r="F28" s="54"/>
      <c r="G28" s="54"/>
      <c r="H28" s="54"/>
      <c r="I28" s="54">
        <v>1.85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>
        <v>1.85</v>
      </c>
      <c r="X28" s="54"/>
      <c r="Y28" s="54"/>
      <c r="Z28" s="54"/>
      <c r="AA28" s="55"/>
      <c r="AB28" s="4"/>
      <c r="AC28" s="4"/>
    </row>
    <row r="29" spans="1:29" s="2" customFormat="1" x14ac:dyDescent="0.3">
      <c r="A29" s="14"/>
      <c r="B29" s="4"/>
      <c r="C29" s="51" t="s">
        <v>70</v>
      </c>
      <c r="D29" s="17" t="s">
        <v>89</v>
      </c>
      <c r="E29" s="4">
        <v>23</v>
      </c>
      <c r="F29" s="54"/>
      <c r="G29" s="54"/>
      <c r="H29" s="54"/>
      <c r="I29" s="54">
        <v>1180</v>
      </c>
      <c r="K29" s="54"/>
      <c r="L29" s="54"/>
      <c r="M29" s="54"/>
      <c r="N29" s="54"/>
      <c r="O29" s="54"/>
      <c r="P29" s="54">
        <v>1180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4"/>
      <c r="AC29" s="4"/>
    </row>
    <row r="30" spans="1:29" s="2" customFormat="1" ht="15" thickBot="1" x14ac:dyDescent="0.35">
      <c r="A30" s="14"/>
      <c r="B30" s="4"/>
      <c r="C30" s="51" t="s">
        <v>92</v>
      </c>
      <c r="D30" s="17" t="s">
        <v>91</v>
      </c>
      <c r="E30" s="4">
        <v>24</v>
      </c>
      <c r="F30" s="54"/>
      <c r="G30" s="54"/>
      <c r="H30" s="54"/>
      <c r="I30" s="54"/>
      <c r="J30" s="54">
        <v>535.91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5" t="s">
        <v>59</v>
      </c>
      <c r="AB30" s="4"/>
      <c r="AC30" s="54">
        <v>535.91</v>
      </c>
    </row>
    <row r="31" spans="1:29" s="63" customFormat="1" ht="15" thickTop="1" x14ac:dyDescent="0.3">
      <c r="A31" s="75">
        <f>(F31+H31+J31+L31+N31+P31+R31+T31+V31+W31+X31+Y31+Z31+AB31)-(G31+I31+K31+M31+O31+Q31+S31+U31+AC31)</f>
        <v>0</v>
      </c>
      <c r="B31" s="60"/>
      <c r="C31" s="61"/>
      <c r="D31" s="56" t="s">
        <v>96</v>
      </c>
      <c r="E31" s="60"/>
      <c r="F31" s="62">
        <f t="shared" ref="F31:Z31" si="0">SUM(F7:F30)</f>
        <v>0</v>
      </c>
      <c r="G31" s="62">
        <f t="shared" si="0"/>
        <v>0</v>
      </c>
      <c r="H31" s="62">
        <f>SUM(H7:H30)</f>
        <v>16908.5</v>
      </c>
      <c r="I31" s="62">
        <f>SUM(I7:I30)</f>
        <v>18470.449999999997</v>
      </c>
      <c r="J31" s="62">
        <f t="shared" si="0"/>
        <v>535.91</v>
      </c>
      <c r="K31" s="62">
        <f t="shared" si="0"/>
        <v>0</v>
      </c>
      <c r="L31" s="62">
        <f t="shared" si="0"/>
        <v>0</v>
      </c>
      <c r="M31" s="62">
        <f t="shared" si="0"/>
        <v>0</v>
      </c>
      <c r="N31" s="62">
        <f t="shared" si="0"/>
        <v>250</v>
      </c>
      <c r="O31" s="62">
        <f t="shared" si="0"/>
        <v>5297.5</v>
      </c>
      <c r="P31" s="62">
        <f t="shared" si="0"/>
        <v>3864.5</v>
      </c>
      <c r="Q31" s="62">
        <f t="shared" si="0"/>
        <v>3950</v>
      </c>
      <c r="R31" s="62">
        <f t="shared" si="0"/>
        <v>0</v>
      </c>
      <c r="S31" s="62">
        <f t="shared" si="0"/>
        <v>0</v>
      </c>
      <c r="T31" s="62">
        <f t="shared" si="0"/>
        <v>0</v>
      </c>
      <c r="U31" s="62">
        <f t="shared" si="0"/>
        <v>0</v>
      </c>
      <c r="V31" s="62">
        <f t="shared" si="0"/>
        <v>2312.65</v>
      </c>
      <c r="W31" s="62">
        <f t="shared" si="0"/>
        <v>1307.3</v>
      </c>
      <c r="X31" s="62">
        <f t="shared" si="0"/>
        <v>0</v>
      </c>
      <c r="Y31" s="62">
        <f t="shared" si="0"/>
        <v>2925</v>
      </c>
      <c r="Z31" s="62">
        <f t="shared" si="0"/>
        <v>150</v>
      </c>
      <c r="AA31" s="62" t="s">
        <v>7</v>
      </c>
      <c r="AB31" s="62">
        <f t="shared" ref="AB31:AC31" si="1">SUM(AB12:AB30)</f>
        <v>0</v>
      </c>
      <c r="AC31" s="62">
        <f t="shared" si="1"/>
        <v>535.91</v>
      </c>
    </row>
    <row r="32" spans="1:29" s="63" customFormat="1" x14ac:dyDescent="0.3">
      <c r="A32" s="59"/>
      <c r="B32" s="60"/>
      <c r="C32" s="61"/>
      <c r="D32" s="56"/>
      <c r="E32" s="60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</row>
    <row r="33" spans="1:29" s="71" customFormat="1" x14ac:dyDescent="0.3">
      <c r="A33" s="67"/>
      <c r="B33" s="68"/>
      <c r="C33" s="69"/>
      <c r="D33" s="56" t="s">
        <v>94</v>
      </c>
      <c r="E33" s="68"/>
      <c r="F33" s="53">
        <v>0</v>
      </c>
      <c r="G33" s="53"/>
      <c r="H33" s="72">
        <v>17502.310000000001</v>
      </c>
      <c r="I33" s="53"/>
      <c r="J33" s="72">
        <v>30044.48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70"/>
      <c r="AB33" s="53"/>
      <c r="AC33" s="53"/>
    </row>
    <row r="34" spans="1:29" s="71" customFormat="1" ht="15" thickBot="1" x14ac:dyDescent="0.35">
      <c r="A34" s="67"/>
      <c r="B34" s="68"/>
      <c r="C34" s="69"/>
      <c r="D34" s="56" t="s">
        <v>95</v>
      </c>
      <c r="E34" s="68"/>
      <c r="F34" s="53"/>
      <c r="G34" s="53">
        <v>0</v>
      </c>
      <c r="H34" s="53"/>
      <c r="I34" s="73">
        <v>15940.36</v>
      </c>
      <c r="J34" s="53"/>
      <c r="K34" s="73">
        <v>30580.39</v>
      </c>
      <c r="L34" s="53">
        <v>0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70"/>
      <c r="AB34" s="53"/>
      <c r="AC34" s="53"/>
    </row>
    <row r="35" spans="1:29" s="63" customFormat="1" ht="15.6" thickTop="1" thickBot="1" x14ac:dyDescent="0.35">
      <c r="A35" s="75">
        <f>(F35+H35+J35+L35+N35+P35+R35+T35+V35+W35+X35+Y35+Z35+AB35)-(G35+I35+K35+M35+O35+Q35+S35+U35+AC35)</f>
        <v>0</v>
      </c>
      <c r="B35" s="60"/>
      <c r="C35" s="61"/>
      <c r="D35" s="49" t="s">
        <v>9</v>
      </c>
      <c r="E35" s="60"/>
      <c r="F35" s="74">
        <f t="shared" ref="F35:M35" si="2">SUM(F31:F34)</f>
        <v>0</v>
      </c>
      <c r="G35" s="74">
        <f t="shared" si="2"/>
        <v>0</v>
      </c>
      <c r="H35" s="74">
        <f>SUM(H31:H34)</f>
        <v>34410.81</v>
      </c>
      <c r="I35" s="74">
        <f>SUM(I31:I34)</f>
        <v>34410.81</v>
      </c>
      <c r="J35" s="74">
        <f t="shared" si="2"/>
        <v>30580.39</v>
      </c>
      <c r="K35" s="74">
        <f t="shared" si="2"/>
        <v>30580.39</v>
      </c>
      <c r="L35" s="74">
        <f t="shared" si="2"/>
        <v>0</v>
      </c>
      <c r="M35" s="74">
        <f t="shared" si="2"/>
        <v>0</v>
      </c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6"/>
      <c r="AB35" s="65"/>
      <c r="AC35" s="65"/>
    </row>
    <row r="36" spans="1:29" s="48" customFormat="1" ht="15" thickTop="1" x14ac:dyDescent="0.3">
      <c r="A36" s="43"/>
      <c r="B36" s="44"/>
      <c r="C36" s="52"/>
      <c r="D36" s="45"/>
      <c r="E36" s="44"/>
      <c r="F36" s="57"/>
      <c r="G36" s="57"/>
      <c r="H36" s="57"/>
      <c r="I36" s="57"/>
      <c r="J36" s="57"/>
      <c r="K36" s="57"/>
      <c r="L36" s="57"/>
      <c r="M36" s="57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7"/>
      <c r="AB36" s="46"/>
      <c r="AC36" s="46"/>
    </row>
    <row r="37" spans="1:29" x14ac:dyDescent="0.3">
      <c r="F37" s="76"/>
      <c r="G37" s="76"/>
      <c r="H37" s="76"/>
      <c r="I37" s="76"/>
      <c r="J37" s="76"/>
      <c r="K37" s="76"/>
      <c r="L37" s="76"/>
      <c r="M37" s="76"/>
    </row>
    <row r="38" spans="1:29" x14ac:dyDescent="0.3">
      <c r="H38" s="8" t="s">
        <v>97</v>
      </c>
      <c r="I38" s="8" t="s">
        <v>98</v>
      </c>
    </row>
    <row r="39" spans="1:29" x14ac:dyDescent="0.3">
      <c r="H39" s="77">
        <f>H31-H8+J30</f>
        <v>9783.41</v>
      </c>
      <c r="I39" s="77">
        <f>I31-I8</f>
        <v>10809.449999999997</v>
      </c>
    </row>
  </sheetData>
  <mergeCells count="16">
    <mergeCell ref="R5:S5"/>
    <mergeCell ref="T5:U5"/>
    <mergeCell ref="AA5:AC5"/>
    <mergeCell ref="F5:G5"/>
    <mergeCell ref="H5:I5"/>
    <mergeCell ref="J5:K5"/>
    <mergeCell ref="L5:M5"/>
    <mergeCell ref="N5:O5"/>
    <mergeCell ref="P5:Q5"/>
    <mergeCell ref="B2:H2"/>
    <mergeCell ref="L2:M2"/>
    <mergeCell ref="N2:O2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A041-A13D-4209-85F9-95E9939C821B}">
  <dimension ref="A1:AC30"/>
  <sheetViews>
    <sheetView workbookViewId="0">
      <pane xSplit="5" ySplit="5" topLeftCell="F6" activePane="bottomRight" state="frozen"/>
      <selection activeCell="B1" sqref="B1:H1"/>
      <selection pane="topRight" activeCell="B1" sqref="B1:H1"/>
      <selection pane="bottomLeft" activeCell="B1" sqref="B1:H1"/>
      <selection pane="bottomRight" activeCell="I29" sqref="I29"/>
    </sheetView>
  </sheetViews>
  <sheetFormatPr defaultColWidth="9.109375" defaultRowHeight="14.4" x14ac:dyDescent="0.3"/>
  <cols>
    <col min="1" max="1" width="4" style="16" customWidth="1"/>
    <col min="2" max="2" width="5.109375" style="13" customWidth="1"/>
    <col min="3" max="3" width="4.5546875" style="8" customWidth="1"/>
    <col min="4" max="4" width="32.109375" style="8" customWidth="1"/>
    <col min="5" max="5" width="6" style="13" bestFit="1" customWidth="1"/>
    <col min="6" max="26" width="9" style="8" customWidth="1"/>
    <col min="27" max="27" width="18.44140625" style="35" customWidth="1"/>
    <col min="28" max="29" width="9" style="8" customWidth="1"/>
    <col min="30" max="16384" width="9.109375" style="8"/>
  </cols>
  <sheetData>
    <row r="1" spans="1:29" s="1" customFormat="1" ht="23.4" x14ac:dyDescent="0.45">
      <c r="A1" s="15"/>
      <c r="B1" s="97" t="s">
        <v>23</v>
      </c>
      <c r="C1" s="97"/>
      <c r="D1" s="97"/>
      <c r="E1" s="97"/>
      <c r="F1" s="97"/>
      <c r="G1" s="97"/>
      <c r="H1" s="97"/>
      <c r="K1" s="26"/>
      <c r="L1" s="98"/>
      <c r="M1" s="98"/>
      <c r="N1" s="99"/>
      <c r="O1" s="99"/>
      <c r="Q1" s="36"/>
      <c r="R1" s="23"/>
      <c r="S1" s="24"/>
      <c r="T1" s="23"/>
      <c r="U1" s="23"/>
      <c r="V1" s="29"/>
      <c r="AA1" s="27"/>
      <c r="AC1" s="2"/>
    </row>
    <row r="2" spans="1:29" s="1" customFormat="1" ht="15" customHeight="1" x14ac:dyDescent="0.45">
      <c r="A2" s="15"/>
      <c r="B2" s="27"/>
      <c r="C2" s="27"/>
      <c r="D2" s="27"/>
      <c r="E2" s="27"/>
      <c r="F2" s="27"/>
      <c r="G2" s="27"/>
      <c r="H2" s="27"/>
      <c r="I2" s="18"/>
      <c r="J2" s="19"/>
      <c r="K2" s="19"/>
      <c r="L2" s="25"/>
      <c r="M2" s="25"/>
      <c r="N2" s="23"/>
      <c r="O2" s="22"/>
      <c r="P2" s="22"/>
      <c r="Q2" s="23"/>
      <c r="R2" s="23"/>
      <c r="S2" s="24"/>
      <c r="T2" s="23"/>
      <c r="U2" s="23"/>
      <c r="V2" s="29"/>
      <c r="AA2" s="27"/>
      <c r="AC2" s="2"/>
    </row>
    <row r="3" spans="1:29" s="1" customFormat="1" ht="23.4" x14ac:dyDescent="0.45">
      <c r="A3" s="15"/>
      <c r="E3" s="27"/>
      <c r="F3" s="100"/>
      <c r="G3" s="101"/>
      <c r="H3" s="100"/>
      <c r="I3" s="101"/>
      <c r="J3" s="99"/>
      <c r="K3" s="102"/>
      <c r="L3" s="103"/>
      <c r="M3" s="104"/>
      <c r="N3" s="29"/>
      <c r="O3" s="20"/>
      <c r="P3" s="20"/>
      <c r="Q3" s="29"/>
      <c r="R3" s="29"/>
      <c r="S3" s="21"/>
      <c r="T3" s="29"/>
      <c r="U3" s="29"/>
      <c r="V3" s="29"/>
      <c r="AA3" s="27"/>
      <c r="AC3" s="2"/>
    </row>
    <row r="4" spans="1:29" s="3" customFormat="1" ht="30.75" customHeight="1" x14ac:dyDescent="0.3">
      <c r="A4" s="14"/>
      <c r="B4" s="2"/>
      <c r="E4" s="2"/>
      <c r="F4" s="105" t="s">
        <v>3</v>
      </c>
      <c r="G4" s="106"/>
      <c r="H4" s="112" t="s">
        <v>16</v>
      </c>
      <c r="I4" s="113"/>
      <c r="J4" s="108" t="s">
        <v>19</v>
      </c>
      <c r="K4" s="109"/>
      <c r="L4" s="110" t="s">
        <v>20</v>
      </c>
      <c r="M4" s="111"/>
      <c r="N4" s="105" t="s">
        <v>29</v>
      </c>
      <c r="O4" s="106"/>
      <c r="P4" s="108" t="s">
        <v>8</v>
      </c>
      <c r="Q4" s="109"/>
      <c r="R4" s="105"/>
      <c r="S4" s="106"/>
      <c r="T4" s="105"/>
      <c r="U4" s="106"/>
      <c r="V4" s="28" t="s">
        <v>12</v>
      </c>
      <c r="W4" s="37" t="s">
        <v>6</v>
      </c>
      <c r="X4" s="28" t="s">
        <v>11</v>
      </c>
      <c r="Y4" s="28" t="s">
        <v>17</v>
      </c>
      <c r="Z4" s="28" t="s">
        <v>32</v>
      </c>
      <c r="AA4" s="105" t="s">
        <v>7</v>
      </c>
      <c r="AB4" s="107"/>
      <c r="AC4" s="106"/>
    </row>
    <row r="5" spans="1:29" s="2" customFormat="1" x14ac:dyDescent="0.3">
      <c r="A5" s="14"/>
      <c r="B5" s="4" t="s">
        <v>0</v>
      </c>
      <c r="C5" s="4" t="s">
        <v>1</v>
      </c>
      <c r="D5" s="4"/>
      <c r="E5" s="4" t="s">
        <v>2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4" t="s">
        <v>5</v>
      </c>
      <c r="L5" s="4" t="s">
        <v>4</v>
      </c>
      <c r="M5" s="4" t="s">
        <v>5</v>
      </c>
      <c r="N5" s="4" t="s">
        <v>4</v>
      </c>
      <c r="O5" s="4" t="s">
        <v>5</v>
      </c>
      <c r="P5" s="4" t="s">
        <v>4</v>
      </c>
      <c r="Q5" s="4" t="s">
        <v>5</v>
      </c>
      <c r="R5" s="4" t="s">
        <v>4</v>
      </c>
      <c r="S5" s="4" t="s">
        <v>5</v>
      </c>
      <c r="T5" s="4" t="s">
        <v>4</v>
      </c>
      <c r="U5" s="4" t="s">
        <v>5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33"/>
      <c r="AB5" s="4" t="s">
        <v>4</v>
      </c>
      <c r="AC5" s="4" t="s">
        <v>5</v>
      </c>
    </row>
    <row r="6" spans="1:29" x14ac:dyDescent="0.3">
      <c r="A6" s="16">
        <f t="shared" ref="A6:A11" si="0">(F6+H6+J6+L6+N6+P6+R6+T6+V6+W6+X6+Y6+Z6+AB6)-(G6+I6+K6+M6+O6+Q6+S6+U6+AC6)</f>
        <v>0</v>
      </c>
      <c r="B6" s="5" t="s">
        <v>18</v>
      </c>
      <c r="C6" s="6">
        <v>3</v>
      </c>
      <c r="D6" s="7" t="s">
        <v>41</v>
      </c>
      <c r="E6" s="5">
        <v>1</v>
      </c>
      <c r="F6" s="30"/>
      <c r="G6" s="30"/>
      <c r="H6" s="30"/>
      <c r="I6" s="30">
        <v>119.8</v>
      </c>
      <c r="J6" s="30"/>
      <c r="K6" s="30"/>
      <c r="L6" s="30">
        <v>119.8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17"/>
      <c r="AB6" s="30"/>
      <c r="AC6" s="30"/>
    </row>
    <row r="7" spans="1:29" x14ac:dyDescent="0.3">
      <c r="A7" s="16">
        <f t="shared" si="0"/>
        <v>0</v>
      </c>
      <c r="B7" s="5"/>
      <c r="C7" s="6">
        <v>3</v>
      </c>
      <c r="D7" s="7" t="s">
        <v>40</v>
      </c>
      <c r="E7" s="5">
        <v>2</v>
      </c>
      <c r="F7" s="30"/>
      <c r="G7" s="30"/>
      <c r="H7" s="30"/>
      <c r="I7" s="30">
        <v>883.54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>
        <v>883.54</v>
      </c>
      <c r="Y7" s="30"/>
      <c r="Z7" s="30"/>
      <c r="AA7" s="17"/>
      <c r="AB7" s="30"/>
      <c r="AC7" s="30"/>
    </row>
    <row r="8" spans="1:29" x14ac:dyDescent="0.3">
      <c r="A8" s="16">
        <f t="shared" si="0"/>
        <v>0</v>
      </c>
      <c r="B8" s="5"/>
      <c r="C8" s="6">
        <v>3</v>
      </c>
      <c r="D8" s="7" t="s">
        <v>43</v>
      </c>
      <c r="E8" s="5">
        <v>3</v>
      </c>
      <c r="F8" s="30"/>
      <c r="G8" s="30"/>
      <c r="H8" s="30"/>
      <c r="I8" s="30">
        <v>1080</v>
      </c>
      <c r="J8" s="30"/>
      <c r="K8" s="30"/>
      <c r="L8" s="30">
        <v>1080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17"/>
      <c r="AB8" s="30"/>
      <c r="AC8" s="30"/>
    </row>
    <row r="9" spans="1:29" ht="15" thickBot="1" x14ac:dyDescent="0.35">
      <c r="A9" s="16">
        <f t="shared" si="0"/>
        <v>0</v>
      </c>
      <c r="B9" s="9"/>
      <c r="C9" s="10">
        <v>3</v>
      </c>
      <c r="D9" s="11" t="s">
        <v>42</v>
      </c>
      <c r="E9" s="9">
        <v>4</v>
      </c>
      <c r="F9" s="31"/>
      <c r="G9" s="31"/>
      <c r="H9" s="31"/>
      <c r="I9" s="31">
        <v>1265</v>
      </c>
      <c r="J9" s="31"/>
      <c r="K9" s="31"/>
      <c r="L9" s="31">
        <v>1265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4"/>
      <c r="AB9" s="31"/>
      <c r="AC9" s="31"/>
    </row>
    <row r="10" spans="1:29" x14ac:dyDescent="0.3">
      <c r="A10" s="16">
        <f t="shared" si="0"/>
        <v>0</v>
      </c>
      <c r="B10" s="5"/>
      <c r="C10" s="6">
        <v>5</v>
      </c>
      <c r="D10" s="7" t="s">
        <v>44</v>
      </c>
      <c r="E10" s="5">
        <v>5</v>
      </c>
      <c r="F10" s="30"/>
      <c r="G10" s="30"/>
      <c r="H10" s="30"/>
      <c r="I10" s="30">
        <v>1300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>
        <v>1300</v>
      </c>
      <c r="X10" s="30"/>
      <c r="Y10" s="30"/>
      <c r="Z10" s="30"/>
      <c r="AA10" s="17"/>
      <c r="AB10" s="30"/>
      <c r="AC10" s="30"/>
    </row>
    <row r="11" spans="1:29" x14ac:dyDescent="0.3">
      <c r="A11" s="16">
        <f t="shared" si="0"/>
        <v>0</v>
      </c>
      <c r="B11" s="5" t="s">
        <v>45</v>
      </c>
      <c r="C11" s="6">
        <v>14</v>
      </c>
      <c r="D11" s="7" t="s">
        <v>61</v>
      </c>
      <c r="E11" s="5">
        <v>6</v>
      </c>
      <c r="F11" s="30"/>
      <c r="G11" s="30">
        <v>70</v>
      </c>
      <c r="H11" s="30">
        <v>70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17"/>
      <c r="AB11" s="30"/>
      <c r="AC11" s="30"/>
    </row>
    <row r="12" spans="1:29" x14ac:dyDescent="0.3">
      <c r="A12" s="16">
        <v>0</v>
      </c>
      <c r="B12" s="5" t="s">
        <v>27</v>
      </c>
      <c r="C12" s="6">
        <v>29</v>
      </c>
      <c r="D12" s="7" t="s">
        <v>46</v>
      </c>
      <c r="E12" s="5">
        <v>7</v>
      </c>
      <c r="F12" s="30"/>
      <c r="G12" s="30"/>
      <c r="H12" s="30"/>
      <c r="I12" s="30">
        <v>150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>
        <v>150</v>
      </c>
      <c r="AA12" s="17"/>
      <c r="AB12" s="30"/>
      <c r="AC12" s="30"/>
    </row>
    <row r="13" spans="1:29" ht="15" thickBot="1" x14ac:dyDescent="0.35">
      <c r="A13" s="16">
        <f t="shared" ref="A13:A29" si="1">(F13+H13+J13+L13+N13+P13+R13+T13+V13+W13+X13+Y13+Z13+AB13)-(G13+I13+K13+M13+O13+Q13+S13+U13+AC13)</f>
        <v>0</v>
      </c>
      <c r="B13" s="9" t="s">
        <v>30</v>
      </c>
      <c r="C13" s="10">
        <v>28</v>
      </c>
      <c r="D13" s="11" t="s">
        <v>62</v>
      </c>
      <c r="E13" s="9">
        <v>8</v>
      </c>
      <c r="F13" s="31">
        <v>2340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>
        <v>2340</v>
      </c>
      <c r="R13" s="31"/>
      <c r="S13" s="31"/>
      <c r="T13" s="31"/>
      <c r="U13" s="31"/>
      <c r="V13" s="31"/>
      <c r="W13" s="31"/>
      <c r="X13" s="31"/>
      <c r="Y13" s="31"/>
      <c r="Z13" s="31"/>
      <c r="AA13" s="34"/>
      <c r="AB13" s="31"/>
      <c r="AC13" s="31"/>
    </row>
    <row r="14" spans="1:29" x14ac:dyDescent="0.3">
      <c r="A14" s="16">
        <f t="shared" si="1"/>
        <v>0</v>
      </c>
      <c r="B14" s="5" t="s">
        <v>47</v>
      </c>
      <c r="C14" s="6">
        <v>1</v>
      </c>
      <c r="D14" s="7" t="s">
        <v>61</v>
      </c>
      <c r="E14" s="5">
        <v>9</v>
      </c>
      <c r="F14" s="30"/>
      <c r="G14" s="30">
        <v>2340</v>
      </c>
      <c r="H14" s="30">
        <v>2340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12"/>
      <c r="AB14" s="30"/>
      <c r="AC14" s="30"/>
    </row>
    <row r="15" spans="1:29" x14ac:dyDescent="0.3">
      <c r="A15" s="16">
        <f t="shared" si="1"/>
        <v>0</v>
      </c>
      <c r="B15" s="5" t="s">
        <v>47</v>
      </c>
      <c r="C15" s="6">
        <v>13</v>
      </c>
      <c r="D15" s="7" t="s">
        <v>48</v>
      </c>
      <c r="E15" s="5">
        <v>10</v>
      </c>
      <c r="F15" s="30"/>
      <c r="G15" s="30"/>
      <c r="H15" s="30"/>
      <c r="I15" s="30">
        <v>200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12" t="s">
        <v>49</v>
      </c>
      <c r="AB15" s="30">
        <v>200</v>
      </c>
      <c r="AC15" s="30"/>
    </row>
    <row r="16" spans="1:29" x14ac:dyDescent="0.3">
      <c r="A16" s="16">
        <f t="shared" si="1"/>
        <v>0</v>
      </c>
      <c r="B16" s="5"/>
      <c r="C16" s="6">
        <v>19</v>
      </c>
      <c r="D16" s="7" t="s">
        <v>28</v>
      </c>
      <c r="E16" s="5">
        <v>11</v>
      </c>
      <c r="F16" s="30"/>
      <c r="G16" s="30"/>
      <c r="H16" s="30">
        <v>5987.5</v>
      </c>
      <c r="I16" s="30"/>
      <c r="J16" s="30"/>
      <c r="K16" s="30"/>
      <c r="L16" s="30"/>
      <c r="M16" s="30"/>
      <c r="N16" s="30"/>
      <c r="O16" s="30">
        <v>5987.5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17"/>
      <c r="AB16" s="30"/>
      <c r="AC16" s="30"/>
    </row>
    <row r="17" spans="1:29" ht="15" thickBot="1" x14ac:dyDescent="0.35">
      <c r="A17" s="16">
        <f t="shared" si="1"/>
        <v>0</v>
      </c>
      <c r="B17" s="9" t="s">
        <v>50</v>
      </c>
      <c r="C17" s="10">
        <v>7</v>
      </c>
      <c r="D17" s="11" t="s">
        <v>60</v>
      </c>
      <c r="E17" s="9">
        <v>12</v>
      </c>
      <c r="F17" s="31"/>
      <c r="G17" s="31"/>
      <c r="H17" s="31"/>
      <c r="I17" s="31">
        <v>1967</v>
      </c>
      <c r="J17" s="31"/>
      <c r="K17" s="31"/>
      <c r="L17" s="31"/>
      <c r="M17" s="31"/>
      <c r="N17" s="31"/>
      <c r="O17" s="31"/>
      <c r="P17" s="31">
        <v>1967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4"/>
      <c r="AB17" s="31"/>
      <c r="AC17" s="31"/>
    </row>
    <row r="18" spans="1:29" x14ac:dyDescent="0.3">
      <c r="A18" s="16">
        <f t="shared" si="1"/>
        <v>0</v>
      </c>
      <c r="B18" s="5"/>
      <c r="C18" s="6">
        <v>18</v>
      </c>
      <c r="D18" s="7" t="s">
        <v>51</v>
      </c>
      <c r="E18" s="5">
        <v>13</v>
      </c>
      <c r="F18" s="30"/>
      <c r="G18" s="30"/>
      <c r="H18" s="30"/>
      <c r="I18" s="30">
        <v>450</v>
      </c>
      <c r="J18" s="30"/>
      <c r="K18" s="30"/>
      <c r="L18" s="30"/>
      <c r="M18" s="30"/>
      <c r="N18" s="30"/>
      <c r="O18" s="30"/>
      <c r="P18" s="30">
        <v>450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17"/>
      <c r="AB18" s="30"/>
      <c r="AC18" s="30"/>
    </row>
    <row r="19" spans="1:29" x14ac:dyDescent="0.3">
      <c r="A19" s="16">
        <f t="shared" si="1"/>
        <v>0</v>
      </c>
      <c r="B19" s="5" t="s">
        <v>52</v>
      </c>
      <c r="C19" s="6">
        <v>3</v>
      </c>
      <c r="D19" s="7" t="s">
        <v>53</v>
      </c>
      <c r="E19" s="5">
        <v>14</v>
      </c>
      <c r="F19" s="30"/>
      <c r="G19" s="30"/>
      <c r="H19" s="30"/>
      <c r="I19" s="30">
        <v>1.75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>
        <v>1.75</v>
      </c>
      <c r="X19" s="30"/>
      <c r="Y19" s="30"/>
      <c r="Z19" s="30"/>
      <c r="AA19" s="17"/>
      <c r="AB19" s="30"/>
      <c r="AC19" s="30"/>
    </row>
    <row r="20" spans="1:29" x14ac:dyDescent="0.3">
      <c r="A20" s="16">
        <f t="shared" si="1"/>
        <v>0</v>
      </c>
      <c r="B20" s="5" t="s">
        <v>33</v>
      </c>
      <c r="C20" s="6">
        <v>6</v>
      </c>
      <c r="D20" s="7" t="s">
        <v>54</v>
      </c>
      <c r="E20" s="5">
        <v>15</v>
      </c>
      <c r="F20" s="30"/>
      <c r="G20" s="30"/>
      <c r="H20" s="30"/>
      <c r="I20" s="30">
        <v>318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>
        <v>318</v>
      </c>
      <c r="W20" s="30"/>
      <c r="X20" s="30"/>
      <c r="Y20" s="30"/>
      <c r="Z20" s="30"/>
      <c r="AA20" s="17"/>
      <c r="AB20" s="30"/>
      <c r="AC20" s="30"/>
    </row>
    <row r="21" spans="1:29" ht="15" thickBot="1" x14ac:dyDescent="0.35">
      <c r="A21" s="16">
        <f t="shared" si="1"/>
        <v>0</v>
      </c>
      <c r="B21" s="9"/>
      <c r="C21" s="10">
        <v>6</v>
      </c>
      <c r="D21" s="11" t="s">
        <v>55</v>
      </c>
      <c r="E21" s="9">
        <v>16</v>
      </c>
      <c r="F21" s="31"/>
      <c r="G21" s="31"/>
      <c r="H21" s="31"/>
      <c r="I21" s="31">
        <v>468</v>
      </c>
      <c r="J21" s="31"/>
      <c r="K21" s="31"/>
      <c r="L21" s="31"/>
      <c r="M21" s="31"/>
      <c r="N21" s="31"/>
      <c r="O21" s="31"/>
      <c r="P21" s="31">
        <v>468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4"/>
      <c r="AB21" s="31"/>
      <c r="AC21" s="31"/>
    </row>
    <row r="22" spans="1:29" x14ac:dyDescent="0.3">
      <c r="A22" s="16">
        <f t="shared" si="1"/>
        <v>0</v>
      </c>
      <c r="B22" s="5"/>
      <c r="C22" s="6">
        <v>27</v>
      </c>
      <c r="D22" s="7" t="s">
        <v>56</v>
      </c>
      <c r="E22" s="5">
        <v>17</v>
      </c>
      <c r="F22" s="30"/>
      <c r="G22" s="30"/>
      <c r="H22" s="30"/>
      <c r="I22" s="30">
        <v>175.99</v>
      </c>
      <c r="J22" s="30"/>
      <c r="K22" s="30"/>
      <c r="L22" s="30"/>
      <c r="M22" s="30"/>
      <c r="N22" s="30"/>
      <c r="O22" s="30"/>
      <c r="P22" s="30">
        <v>175.99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17"/>
      <c r="AB22" s="30"/>
      <c r="AC22" s="30"/>
    </row>
    <row r="23" spans="1:29" x14ac:dyDescent="0.3">
      <c r="A23" s="16">
        <f t="shared" si="1"/>
        <v>5.0000000000011369E-2</v>
      </c>
      <c r="B23" s="5"/>
      <c r="C23" s="6">
        <v>27</v>
      </c>
      <c r="D23" s="7" t="s">
        <v>57</v>
      </c>
      <c r="E23" s="5">
        <v>18</v>
      </c>
      <c r="F23" s="30"/>
      <c r="G23" s="30"/>
      <c r="H23" s="30"/>
      <c r="I23" s="30">
        <v>410.7</v>
      </c>
      <c r="J23" s="30"/>
      <c r="K23" s="30"/>
      <c r="L23" s="30"/>
      <c r="M23" s="30"/>
      <c r="N23" s="30"/>
      <c r="O23" s="30"/>
      <c r="P23" s="30">
        <v>410.75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2"/>
      <c r="AB23" s="30"/>
      <c r="AC23" s="30"/>
    </row>
    <row r="24" spans="1:29" ht="15" thickBot="1" x14ac:dyDescent="0.35">
      <c r="A24" s="16">
        <f t="shared" ref="A24:A25" si="2">(F24+H24+J24+L24+N24+P24+R24+T24+V24+W24+X24+Y24+Z24+AB24)-(G24+I24+K24+M24+O24+Q24+S24+U24+AC24)</f>
        <v>0</v>
      </c>
      <c r="B24" s="5"/>
      <c r="C24" s="6">
        <v>31</v>
      </c>
      <c r="D24" s="7" t="s">
        <v>58</v>
      </c>
      <c r="E24" s="5">
        <v>19</v>
      </c>
      <c r="F24" s="30"/>
      <c r="G24" s="30"/>
      <c r="H24" s="30"/>
      <c r="I24" s="30"/>
      <c r="J24" s="30">
        <v>42.16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12" t="s">
        <v>59</v>
      </c>
      <c r="AB24" s="30"/>
      <c r="AC24" s="30">
        <v>42.16</v>
      </c>
    </row>
    <row r="25" spans="1:29" ht="15" thickTop="1" x14ac:dyDescent="0.3">
      <c r="A25" s="16">
        <f t="shared" si="2"/>
        <v>4.9999999999272404E-2</v>
      </c>
      <c r="B25" s="5"/>
      <c r="C25" s="6"/>
      <c r="D25" s="12"/>
      <c r="E25" s="5"/>
      <c r="F25" s="40">
        <f>SUM(F6:F24)</f>
        <v>2340</v>
      </c>
      <c r="G25" s="40">
        <f t="shared" ref="G25:J25" si="3">SUM(G6:G24)</f>
        <v>2410</v>
      </c>
      <c r="H25" s="40">
        <f>SUM(H6:H24)</f>
        <v>8397.5</v>
      </c>
      <c r="I25" s="40">
        <f t="shared" si="3"/>
        <v>8789.7800000000007</v>
      </c>
      <c r="J25" s="40">
        <f t="shared" si="3"/>
        <v>42.16</v>
      </c>
      <c r="K25" s="40">
        <f>SUM(K6:K24)</f>
        <v>0</v>
      </c>
      <c r="L25" s="40">
        <f t="shared" ref="L25:AC25" si="4">SUM(L6:L24)</f>
        <v>2464.8000000000002</v>
      </c>
      <c r="M25" s="40">
        <f t="shared" si="4"/>
        <v>0</v>
      </c>
      <c r="N25" s="40">
        <f t="shared" si="4"/>
        <v>0</v>
      </c>
      <c r="O25" s="40">
        <f t="shared" si="4"/>
        <v>5987.5</v>
      </c>
      <c r="P25" s="40">
        <f t="shared" si="4"/>
        <v>3471.74</v>
      </c>
      <c r="Q25" s="40">
        <f t="shared" si="4"/>
        <v>2340</v>
      </c>
      <c r="R25" s="40">
        <f t="shared" si="4"/>
        <v>0</v>
      </c>
      <c r="S25" s="40">
        <f t="shared" si="4"/>
        <v>0</v>
      </c>
      <c r="T25" s="40">
        <f t="shared" si="4"/>
        <v>0</v>
      </c>
      <c r="U25" s="40">
        <f t="shared" si="4"/>
        <v>0</v>
      </c>
      <c r="V25" s="40">
        <f t="shared" si="4"/>
        <v>318</v>
      </c>
      <c r="W25" s="40">
        <f t="shared" si="4"/>
        <v>1301.75</v>
      </c>
      <c r="X25" s="40">
        <f t="shared" si="4"/>
        <v>883.54</v>
      </c>
      <c r="Y25" s="40">
        <f t="shared" si="4"/>
        <v>0</v>
      </c>
      <c r="Z25" s="40">
        <f t="shared" si="4"/>
        <v>150</v>
      </c>
      <c r="AA25" s="40" t="s">
        <v>7</v>
      </c>
      <c r="AB25" s="40">
        <f t="shared" si="4"/>
        <v>200</v>
      </c>
      <c r="AC25" s="40">
        <f t="shared" si="4"/>
        <v>42.16</v>
      </c>
    </row>
    <row r="26" spans="1:29" x14ac:dyDescent="0.3">
      <c r="B26" s="5"/>
      <c r="C26" s="6"/>
      <c r="D26" s="12"/>
      <c r="E26" s="5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x14ac:dyDescent="0.3">
      <c r="B27" s="5"/>
      <c r="C27" s="6"/>
      <c r="D27" s="12" t="s">
        <v>37</v>
      </c>
      <c r="E27" s="5"/>
      <c r="F27" s="30">
        <v>70</v>
      </c>
      <c r="G27" s="30"/>
      <c r="H27" s="30">
        <v>17894.59</v>
      </c>
      <c r="I27" s="30"/>
      <c r="J27" s="30">
        <v>30002.32</v>
      </c>
      <c r="K27" s="30"/>
      <c r="L27" s="30"/>
      <c r="M27" s="30">
        <v>2464.8000000000002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17"/>
      <c r="AB27" s="30"/>
      <c r="AC27" s="30"/>
    </row>
    <row r="28" spans="1:29" ht="15" thickBot="1" x14ac:dyDescent="0.35">
      <c r="B28" s="5"/>
      <c r="C28" s="6"/>
      <c r="D28" s="12" t="s">
        <v>38</v>
      </c>
      <c r="E28" s="5"/>
      <c r="F28" s="30"/>
      <c r="G28" s="30">
        <v>0</v>
      </c>
      <c r="H28" s="30"/>
      <c r="I28" s="30">
        <v>17502.309999999998</v>
      </c>
      <c r="J28" s="30"/>
      <c r="K28" s="30">
        <v>30044.48</v>
      </c>
      <c r="L28" s="30">
        <v>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17"/>
      <c r="AB28" s="30"/>
      <c r="AC28" s="30"/>
    </row>
    <row r="29" spans="1:29" ht="15.6" thickTop="1" thickBot="1" x14ac:dyDescent="0.35">
      <c r="A29" s="16">
        <f t="shared" si="1"/>
        <v>0</v>
      </c>
      <c r="B29" s="5"/>
      <c r="C29" s="6"/>
      <c r="D29" s="7" t="s">
        <v>9</v>
      </c>
      <c r="E29" s="5"/>
      <c r="F29" s="42">
        <f>SUM(F25:F28)</f>
        <v>2410</v>
      </c>
      <c r="G29" s="42">
        <f t="shared" ref="G29:M29" si="5">SUM(G25:G28)</f>
        <v>2410</v>
      </c>
      <c r="H29" s="42">
        <f t="shared" si="5"/>
        <v>26292.09</v>
      </c>
      <c r="I29" s="42">
        <f t="shared" si="5"/>
        <v>26292.089999999997</v>
      </c>
      <c r="J29" s="42">
        <f t="shared" si="5"/>
        <v>30044.48</v>
      </c>
      <c r="K29" s="42">
        <f t="shared" si="5"/>
        <v>30044.48</v>
      </c>
      <c r="L29" s="42">
        <f t="shared" si="5"/>
        <v>2464.8000000000002</v>
      </c>
      <c r="M29" s="42">
        <f t="shared" si="5"/>
        <v>2464.8000000000002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17"/>
      <c r="AB29" s="30"/>
      <c r="AC29" s="30"/>
    </row>
    <row r="30" spans="1:29" ht="15.6" thickTop="1" thickBot="1" x14ac:dyDescent="0.35">
      <c r="B30" s="9"/>
      <c r="C30" s="10"/>
      <c r="D30" s="11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4"/>
      <c r="AB30" s="31"/>
      <c r="AC30" s="31"/>
    </row>
  </sheetData>
  <mergeCells count="16">
    <mergeCell ref="R4:S4"/>
    <mergeCell ref="T4:U4"/>
    <mergeCell ref="AA4:AC4"/>
    <mergeCell ref="F4:G4"/>
    <mergeCell ref="H4:I4"/>
    <mergeCell ref="J4:K4"/>
    <mergeCell ref="L4:M4"/>
    <mergeCell ref="N4:O4"/>
    <mergeCell ref="P4:Q4"/>
    <mergeCell ref="B1:H1"/>
    <mergeCell ref="L1:M1"/>
    <mergeCell ref="N1:O1"/>
    <mergeCell ref="F3:G3"/>
    <mergeCell ref="H3:I3"/>
    <mergeCell ref="J3:K3"/>
    <mergeCell ref="L3:M3"/>
  </mergeCells>
  <printOptions horizontalCentered="1" verticalCentered="1"/>
  <pageMargins left="0.31496062992125984" right="0.31496062992125984" top="0.94488188976377963" bottom="0.74803149606299213" header="0" footer="0.31496062992125984"/>
  <pageSetup paperSize="9" pageOrder="overThenDown" orientation="landscape" horizontalDpi="4294967295" verticalDpi="4294967295" r:id="rId1"/>
  <headerFooter>
    <oddHeader xml:space="preserve">&amp;LSvenska Blå Stjärnan Värmland&amp;C2023-02-19
&amp;RSida: &amp;P (&amp;N)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D213A-57A0-4EDF-95F2-CF24FC44920E}">
  <dimension ref="A1:AC29"/>
  <sheetViews>
    <sheetView workbookViewId="0">
      <pane xSplit="5" ySplit="5" topLeftCell="Z6" activePane="bottomRight" state="frozen"/>
      <selection activeCell="B1" sqref="B1:H1"/>
      <selection pane="topRight" activeCell="B1" sqref="B1:H1"/>
      <selection pane="bottomLeft" activeCell="B1" sqref="B1:H1"/>
      <selection pane="bottomRight" activeCell="A15" sqref="A15:XFD15"/>
    </sheetView>
  </sheetViews>
  <sheetFormatPr defaultColWidth="9.109375" defaultRowHeight="14.4" x14ac:dyDescent="0.3"/>
  <cols>
    <col min="1" max="1" width="4" style="16" customWidth="1"/>
    <col min="2" max="2" width="5.109375" style="13" customWidth="1"/>
    <col min="3" max="3" width="4.5546875" style="8" customWidth="1"/>
    <col min="4" max="4" width="32.109375" style="8" customWidth="1"/>
    <col min="5" max="5" width="6" style="13" bestFit="1" customWidth="1"/>
    <col min="6" max="26" width="9" style="8" customWidth="1"/>
    <col min="27" max="27" width="18.44140625" style="35" customWidth="1"/>
    <col min="28" max="29" width="9" style="8" customWidth="1"/>
    <col min="30" max="16384" width="9.109375" style="8"/>
  </cols>
  <sheetData>
    <row r="1" spans="1:29" s="1" customFormat="1" ht="23.4" x14ac:dyDescent="0.45">
      <c r="A1" s="15"/>
      <c r="B1" s="97" t="s">
        <v>22</v>
      </c>
      <c r="C1" s="97"/>
      <c r="D1" s="97"/>
      <c r="E1" s="97"/>
      <c r="F1" s="97"/>
      <c r="G1" s="97"/>
      <c r="H1" s="97"/>
      <c r="K1" s="26"/>
      <c r="L1" s="98"/>
      <c r="M1" s="98"/>
      <c r="N1" s="99"/>
      <c r="O1" s="99"/>
      <c r="Q1" s="36"/>
      <c r="R1" s="23"/>
      <c r="S1" s="24"/>
      <c r="T1" s="23"/>
      <c r="U1" s="23"/>
      <c r="V1" s="29"/>
      <c r="AA1" s="27"/>
      <c r="AC1" s="2"/>
    </row>
    <row r="2" spans="1:29" s="1" customFormat="1" ht="15" customHeight="1" x14ac:dyDescent="0.45">
      <c r="A2" s="15"/>
      <c r="B2" s="27"/>
      <c r="C2" s="27"/>
      <c r="D2" s="27"/>
      <c r="E2" s="27"/>
      <c r="F2" s="27"/>
      <c r="G2" s="27"/>
      <c r="H2" s="27"/>
      <c r="I2" s="18"/>
      <c r="J2" s="19"/>
      <c r="K2" s="19"/>
      <c r="L2" s="25"/>
      <c r="M2" s="25"/>
      <c r="N2" s="23"/>
      <c r="O2" s="22"/>
      <c r="P2" s="22"/>
      <c r="Q2" s="23"/>
      <c r="R2" s="23"/>
      <c r="S2" s="24"/>
      <c r="T2" s="23"/>
      <c r="U2" s="23"/>
      <c r="V2" s="29"/>
      <c r="AA2" s="27"/>
      <c r="AC2" s="2"/>
    </row>
    <row r="3" spans="1:29" s="1" customFormat="1" ht="23.4" x14ac:dyDescent="0.45">
      <c r="A3" s="15"/>
      <c r="E3" s="27"/>
      <c r="F3" s="100"/>
      <c r="G3" s="101"/>
      <c r="H3" s="100"/>
      <c r="I3" s="101"/>
      <c r="J3" s="103"/>
      <c r="K3" s="104"/>
      <c r="L3" s="103"/>
      <c r="M3" s="104"/>
      <c r="N3" s="29"/>
      <c r="O3" s="20"/>
      <c r="P3" s="20"/>
      <c r="Q3" s="29"/>
      <c r="R3" s="29"/>
      <c r="S3" s="21"/>
      <c r="T3" s="29"/>
      <c r="U3" s="29"/>
      <c r="V3" s="29"/>
      <c r="AA3" s="27"/>
      <c r="AC3" s="2"/>
    </row>
    <row r="4" spans="1:29" s="3" customFormat="1" ht="30.75" customHeight="1" x14ac:dyDescent="0.3">
      <c r="A4" s="14"/>
      <c r="B4" s="2"/>
      <c r="E4" s="2"/>
      <c r="F4" s="105" t="s">
        <v>3</v>
      </c>
      <c r="G4" s="106"/>
      <c r="H4" s="112" t="s">
        <v>16</v>
      </c>
      <c r="I4" s="113"/>
      <c r="J4" s="110" t="s">
        <v>19</v>
      </c>
      <c r="K4" s="111"/>
      <c r="L4" s="110" t="s">
        <v>20</v>
      </c>
      <c r="M4" s="111"/>
      <c r="N4" s="105" t="s">
        <v>29</v>
      </c>
      <c r="O4" s="106"/>
      <c r="P4" s="108" t="s">
        <v>8</v>
      </c>
      <c r="Q4" s="109"/>
      <c r="R4" s="105"/>
      <c r="S4" s="106"/>
      <c r="T4" s="105"/>
      <c r="U4" s="106"/>
      <c r="V4" s="28" t="s">
        <v>12</v>
      </c>
      <c r="W4" s="37" t="s">
        <v>6</v>
      </c>
      <c r="X4" s="28" t="s">
        <v>11</v>
      </c>
      <c r="Y4" s="37" t="s">
        <v>39</v>
      </c>
      <c r="Z4" s="37"/>
      <c r="AA4" s="105" t="s">
        <v>7</v>
      </c>
      <c r="AB4" s="107"/>
      <c r="AC4" s="106"/>
    </row>
    <row r="5" spans="1:29" s="2" customFormat="1" x14ac:dyDescent="0.3">
      <c r="A5" s="14"/>
      <c r="B5" s="4" t="s">
        <v>0</v>
      </c>
      <c r="C5" s="4" t="s">
        <v>1</v>
      </c>
      <c r="D5" s="4"/>
      <c r="E5" s="4" t="s">
        <v>2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4" t="s">
        <v>5</v>
      </c>
      <c r="L5" s="4" t="s">
        <v>4</v>
      </c>
      <c r="M5" s="4" t="s">
        <v>5</v>
      </c>
      <c r="N5" s="4" t="s">
        <v>4</v>
      </c>
      <c r="O5" s="4" t="s">
        <v>5</v>
      </c>
      <c r="P5" s="4" t="s">
        <v>4</v>
      </c>
      <c r="Q5" s="4" t="s">
        <v>5</v>
      </c>
      <c r="R5" s="4" t="s">
        <v>4</v>
      </c>
      <c r="S5" s="4" t="s">
        <v>5</v>
      </c>
      <c r="T5" s="4" t="s">
        <v>4</v>
      </c>
      <c r="U5" s="4" t="s">
        <v>5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33"/>
      <c r="AB5" s="4" t="s">
        <v>4</v>
      </c>
      <c r="AC5" s="4" t="s">
        <v>5</v>
      </c>
    </row>
    <row r="6" spans="1:29" x14ac:dyDescent="0.3">
      <c r="A6" s="16">
        <f t="shared" ref="A6:A11" si="0">(F6+H6+J6+L6+N6+P6+R6+T6+V6+W6+X6+Y6+Z6+AB6)-(G6+I6+K6+M6+O6+Q6+S6+U6+AC6)</f>
        <v>0</v>
      </c>
      <c r="B6" s="38" t="s">
        <v>18</v>
      </c>
      <c r="C6" s="6">
        <v>7</v>
      </c>
      <c r="D6" s="7" t="s">
        <v>26</v>
      </c>
      <c r="E6" s="5">
        <v>1</v>
      </c>
      <c r="F6" s="30"/>
      <c r="G6" s="30"/>
      <c r="H6" s="30"/>
      <c r="I6" s="30">
        <v>1300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>
        <v>1300</v>
      </c>
      <c r="X6" s="30"/>
      <c r="Y6" s="30"/>
      <c r="Z6" s="30"/>
      <c r="AA6" s="17"/>
      <c r="AB6" s="30"/>
      <c r="AC6" s="30"/>
    </row>
    <row r="7" spans="1:29" x14ac:dyDescent="0.3">
      <c r="A7" s="16">
        <f t="shared" si="0"/>
        <v>0</v>
      </c>
      <c r="B7" s="5" t="s">
        <v>27</v>
      </c>
      <c r="C7" s="6">
        <v>16</v>
      </c>
      <c r="D7" s="7" t="s">
        <v>28</v>
      </c>
      <c r="E7" s="5">
        <v>2</v>
      </c>
      <c r="F7" s="30"/>
      <c r="G7" s="30"/>
      <c r="H7" s="30">
        <v>5050</v>
      </c>
      <c r="I7" s="30"/>
      <c r="J7" s="30"/>
      <c r="K7" s="30"/>
      <c r="L7" s="30"/>
      <c r="M7" s="30"/>
      <c r="N7" s="30"/>
      <c r="O7" s="30">
        <v>5050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17"/>
      <c r="AB7" s="30"/>
      <c r="AC7" s="30"/>
    </row>
    <row r="8" spans="1:29" x14ac:dyDescent="0.3">
      <c r="A8" s="16">
        <f t="shared" si="0"/>
        <v>0</v>
      </c>
      <c r="B8" s="5" t="s">
        <v>30</v>
      </c>
      <c r="C8" s="6">
        <v>16</v>
      </c>
      <c r="D8" s="7" t="s">
        <v>31</v>
      </c>
      <c r="E8" s="5">
        <v>3</v>
      </c>
      <c r="F8" s="30"/>
      <c r="G8" s="30"/>
      <c r="H8" s="30"/>
      <c r="I8" s="30">
        <v>150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>
        <v>150</v>
      </c>
      <c r="Z8" s="30"/>
      <c r="AA8" s="17"/>
      <c r="AB8" s="30"/>
      <c r="AC8" s="30"/>
    </row>
    <row r="9" spans="1:29" ht="15" thickBot="1" x14ac:dyDescent="0.35">
      <c r="A9" s="16">
        <f t="shared" si="0"/>
        <v>0</v>
      </c>
      <c r="B9" s="9" t="s">
        <v>33</v>
      </c>
      <c r="C9" s="10">
        <v>31</v>
      </c>
      <c r="D9" s="11" t="s">
        <v>34</v>
      </c>
      <c r="E9" s="9">
        <v>4</v>
      </c>
      <c r="F9" s="31"/>
      <c r="G9" s="31"/>
      <c r="H9" s="31"/>
      <c r="I9" s="31"/>
      <c r="J9" s="31"/>
      <c r="K9" s="31"/>
      <c r="L9" s="31"/>
      <c r="M9" s="31">
        <v>119.8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>
        <v>119.8</v>
      </c>
      <c r="Y9" s="31"/>
      <c r="Z9" s="31"/>
      <c r="AA9" s="34"/>
      <c r="AB9" s="31"/>
      <c r="AC9" s="31"/>
    </row>
    <row r="10" spans="1:29" x14ac:dyDescent="0.3">
      <c r="A10" s="16">
        <f t="shared" si="0"/>
        <v>0</v>
      </c>
      <c r="B10" s="5"/>
      <c r="C10" s="6">
        <v>31</v>
      </c>
      <c r="D10" s="7" t="s">
        <v>36</v>
      </c>
      <c r="E10" s="5">
        <v>5</v>
      </c>
      <c r="F10" s="30"/>
      <c r="G10" s="30"/>
      <c r="H10" s="30"/>
      <c r="I10" s="30"/>
      <c r="J10" s="30"/>
      <c r="K10" s="30"/>
      <c r="L10" s="30"/>
      <c r="M10" s="30">
        <v>1080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>
        <v>1080</v>
      </c>
      <c r="Y10" s="30"/>
      <c r="Z10" s="30"/>
      <c r="AA10" s="17"/>
      <c r="AB10" s="30"/>
      <c r="AC10" s="30"/>
    </row>
    <row r="11" spans="1:29" ht="15" thickBot="1" x14ac:dyDescent="0.35">
      <c r="A11" s="16">
        <f t="shared" si="0"/>
        <v>0</v>
      </c>
      <c r="B11" s="5"/>
      <c r="C11" s="6">
        <v>31</v>
      </c>
      <c r="D11" s="7" t="s">
        <v>35</v>
      </c>
      <c r="E11" s="5">
        <v>6</v>
      </c>
      <c r="F11" s="30"/>
      <c r="G11" s="30"/>
      <c r="H11" s="30"/>
      <c r="I11" s="30"/>
      <c r="J11" s="30"/>
      <c r="K11" s="30"/>
      <c r="L11" s="30"/>
      <c r="M11" s="30">
        <v>1265</v>
      </c>
      <c r="N11" s="30"/>
      <c r="O11" s="30"/>
      <c r="P11" s="30">
        <v>1265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17"/>
      <c r="AB11" s="30"/>
      <c r="AC11" s="30"/>
    </row>
    <row r="12" spans="1:29" ht="15" thickTop="1" x14ac:dyDescent="0.3">
      <c r="B12" s="5"/>
      <c r="C12" s="6"/>
      <c r="D12" s="12"/>
      <c r="E12" s="5"/>
      <c r="F12" s="40">
        <f>SUM(F6:F11)</f>
        <v>0</v>
      </c>
      <c r="G12" s="40">
        <f t="shared" ref="G12:I12" si="1">SUM(G6:G11)</f>
        <v>0</v>
      </c>
      <c r="H12" s="40">
        <f t="shared" si="1"/>
        <v>5050</v>
      </c>
      <c r="I12" s="40">
        <f t="shared" si="1"/>
        <v>1450</v>
      </c>
      <c r="J12" s="40">
        <f>SUM(J6:J11)</f>
        <v>0</v>
      </c>
      <c r="K12" s="40">
        <f t="shared" ref="K12" si="2">SUM(K6:K11)</f>
        <v>0</v>
      </c>
      <c r="L12" s="40">
        <f t="shared" ref="L12" si="3">SUM(L6:L11)</f>
        <v>0</v>
      </c>
      <c r="M12" s="40">
        <f t="shared" ref="M12" si="4">SUM(M6:M11)</f>
        <v>2464.8000000000002</v>
      </c>
      <c r="N12" s="40">
        <f>SUM(N6:N11)</f>
        <v>0</v>
      </c>
      <c r="O12" s="40">
        <f t="shared" ref="O12" si="5">SUM(O6:O11)</f>
        <v>5050</v>
      </c>
      <c r="P12" s="40">
        <f>SUM(P6:P11)</f>
        <v>1265</v>
      </c>
      <c r="Q12" s="40">
        <f t="shared" ref="Q12" si="6">SUM(Q6:Q11)</f>
        <v>0</v>
      </c>
      <c r="R12" s="40">
        <f t="shared" ref="R12" si="7">SUM(R6:R11)</f>
        <v>0</v>
      </c>
      <c r="S12" s="40">
        <f t="shared" ref="S12" si="8">SUM(S6:S11)</f>
        <v>0</v>
      </c>
      <c r="T12" s="40">
        <f t="shared" ref="T12" si="9">SUM(T6:T11)</f>
        <v>0</v>
      </c>
      <c r="U12" s="40">
        <f t="shared" ref="U12" si="10">SUM(U6:U11)</f>
        <v>0</v>
      </c>
      <c r="V12" s="40">
        <f t="shared" ref="V12" si="11">SUM(V6:V11)</f>
        <v>0</v>
      </c>
      <c r="W12" s="40">
        <f t="shared" ref="W12" si="12">SUM(W6:W11)</f>
        <v>1300</v>
      </c>
      <c r="X12" s="40">
        <f t="shared" ref="X12:Y12" si="13">SUM(X6:X11)</f>
        <v>1199.8</v>
      </c>
      <c r="Y12" s="40">
        <f t="shared" si="13"/>
        <v>150</v>
      </c>
      <c r="Z12" s="40">
        <f t="shared" ref="Z12:AC12" si="14">SUM(Z6:Z11)</f>
        <v>0</v>
      </c>
      <c r="AA12" s="40" t="s">
        <v>7</v>
      </c>
      <c r="AB12" s="40">
        <f t="shared" si="14"/>
        <v>0</v>
      </c>
      <c r="AC12" s="40">
        <f t="shared" si="14"/>
        <v>0</v>
      </c>
    </row>
    <row r="13" spans="1:29" x14ac:dyDescent="0.3">
      <c r="B13" s="5"/>
      <c r="C13" s="6"/>
      <c r="D13" s="12" t="s">
        <v>24</v>
      </c>
      <c r="E13" s="5"/>
      <c r="F13" s="30">
        <v>70</v>
      </c>
      <c r="G13" s="30"/>
      <c r="H13" s="30">
        <v>14294.59</v>
      </c>
      <c r="I13" s="30"/>
      <c r="J13" s="32">
        <v>30002.32</v>
      </c>
      <c r="K13" s="30"/>
      <c r="L13" s="30"/>
      <c r="M13" s="30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17"/>
      <c r="AB13" s="30"/>
      <c r="AC13" s="30"/>
    </row>
    <row r="14" spans="1:29" ht="15" thickBot="1" x14ac:dyDescent="0.35">
      <c r="B14" s="5"/>
      <c r="C14" s="6"/>
      <c r="D14" s="12" t="s">
        <v>25</v>
      </c>
      <c r="E14" s="5"/>
      <c r="F14" s="32"/>
      <c r="G14" s="32">
        <f>SUM(F12:F13)-SUM(G12:G13)</f>
        <v>70</v>
      </c>
      <c r="H14" s="32"/>
      <c r="I14" s="32">
        <f>SUM(H12:H13)-SUM(I12:I13)</f>
        <v>17894.59</v>
      </c>
      <c r="J14" s="32"/>
      <c r="K14" s="32">
        <f>SUM(J12:J13)-SUM(K12:K13)</f>
        <v>30002.32</v>
      </c>
      <c r="L14" s="32">
        <f>SUM(M12:M13)-SUM(L12:L13)</f>
        <v>2464.8000000000002</v>
      </c>
      <c r="M14" s="32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17"/>
      <c r="AB14" s="30"/>
      <c r="AC14" s="30"/>
    </row>
    <row r="15" spans="1:29" ht="15.6" thickTop="1" thickBot="1" x14ac:dyDescent="0.35">
      <c r="B15" s="5"/>
      <c r="C15" s="6"/>
      <c r="D15" s="7" t="s">
        <v>9</v>
      </c>
      <c r="E15" s="5"/>
      <c r="F15" s="42">
        <f>SUM(F12:F14)</f>
        <v>70</v>
      </c>
      <c r="G15" s="42">
        <f t="shared" ref="G15:M15" si="15">SUM(G12:G14)</f>
        <v>70</v>
      </c>
      <c r="H15" s="42">
        <f t="shared" si="15"/>
        <v>19344.59</v>
      </c>
      <c r="I15" s="42">
        <f t="shared" si="15"/>
        <v>19344.59</v>
      </c>
      <c r="J15" s="42">
        <f t="shared" si="15"/>
        <v>30002.32</v>
      </c>
      <c r="K15" s="42">
        <f t="shared" si="15"/>
        <v>30002.32</v>
      </c>
      <c r="L15" s="42">
        <f t="shared" si="15"/>
        <v>2464.8000000000002</v>
      </c>
      <c r="M15" s="42">
        <f t="shared" si="15"/>
        <v>2464.8000000000002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17"/>
      <c r="AB15" s="30"/>
      <c r="AC15" s="30"/>
    </row>
    <row r="16" spans="1:29" ht="15" thickTop="1" x14ac:dyDescent="0.3">
      <c r="A16" s="16">
        <f t="shared" ref="A16:A29" si="16">(F16+H16+J16+L16+N16+P16+R16+T16+V16+W16+X16+Y16+Z16+AB16)-(G16+I16+K16+M16+O16+Q16+S16+U16+AC16)</f>
        <v>0</v>
      </c>
      <c r="B16" s="5"/>
      <c r="C16" s="6"/>
      <c r="D16" s="7"/>
      <c r="E16" s="5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17"/>
      <c r="AB16" s="30"/>
      <c r="AC16" s="30"/>
    </row>
    <row r="17" spans="1:29" ht="15" thickBot="1" x14ac:dyDescent="0.35">
      <c r="A17" s="16">
        <f t="shared" si="16"/>
        <v>0</v>
      </c>
      <c r="B17" s="9"/>
      <c r="C17" s="10"/>
      <c r="D17" s="11"/>
      <c r="E17" s="9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4"/>
      <c r="AB17" s="31"/>
      <c r="AC17" s="31"/>
    </row>
    <row r="18" spans="1:29" x14ac:dyDescent="0.3">
      <c r="A18" s="16">
        <f t="shared" si="16"/>
        <v>0</v>
      </c>
      <c r="B18" s="5"/>
      <c r="C18" s="6"/>
      <c r="D18" s="7"/>
      <c r="E18" s="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17"/>
      <c r="AB18" s="30"/>
      <c r="AC18" s="30"/>
    </row>
    <row r="19" spans="1:29" x14ac:dyDescent="0.3">
      <c r="A19" s="16">
        <f t="shared" si="16"/>
        <v>0</v>
      </c>
      <c r="B19" s="5"/>
      <c r="C19" s="6"/>
      <c r="D19" s="7"/>
      <c r="E19" s="5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17"/>
      <c r="AB19" s="30"/>
      <c r="AC19" s="30"/>
    </row>
    <row r="20" spans="1:29" x14ac:dyDescent="0.3">
      <c r="A20" s="16">
        <f t="shared" si="16"/>
        <v>0</v>
      </c>
      <c r="B20" s="5"/>
      <c r="C20" s="6"/>
      <c r="D20" s="7"/>
      <c r="E20" s="5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7"/>
      <c r="AB20" s="30"/>
      <c r="AC20" s="30"/>
    </row>
    <row r="21" spans="1:29" ht="15" thickBot="1" x14ac:dyDescent="0.35">
      <c r="A21" s="16">
        <f t="shared" si="16"/>
        <v>0</v>
      </c>
      <c r="B21" s="9"/>
      <c r="C21" s="10"/>
      <c r="D21" s="11"/>
      <c r="E21" s="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4"/>
      <c r="AB21" s="31"/>
      <c r="AC21" s="31"/>
    </row>
    <row r="22" spans="1:29" x14ac:dyDescent="0.3">
      <c r="A22" s="16">
        <f t="shared" si="16"/>
        <v>0</v>
      </c>
      <c r="B22" s="5"/>
      <c r="C22" s="6"/>
      <c r="D22" s="7"/>
      <c r="E22" s="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17"/>
      <c r="AB22" s="30"/>
      <c r="AC22" s="30"/>
    </row>
    <row r="23" spans="1:29" x14ac:dyDescent="0.3">
      <c r="A23" s="16">
        <f t="shared" si="16"/>
        <v>0</v>
      </c>
      <c r="B23" s="5"/>
      <c r="C23" s="6"/>
      <c r="D23" s="7"/>
      <c r="E23" s="5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7"/>
      <c r="AB23" s="30"/>
      <c r="AC23" s="30"/>
    </row>
    <row r="24" spans="1:29" x14ac:dyDescent="0.3">
      <c r="A24" s="16">
        <f t="shared" si="16"/>
        <v>0</v>
      </c>
      <c r="B24" s="5"/>
      <c r="C24" s="6"/>
      <c r="D24" s="7"/>
      <c r="E24" s="5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17"/>
      <c r="AB24" s="30"/>
      <c r="AC24" s="30"/>
    </row>
    <row r="25" spans="1:29" ht="15" thickBot="1" x14ac:dyDescent="0.35">
      <c r="A25" s="16">
        <f t="shared" si="16"/>
        <v>0</v>
      </c>
      <c r="B25" s="9"/>
      <c r="C25" s="10"/>
      <c r="D25" s="11"/>
      <c r="E25" s="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4"/>
      <c r="AB25" s="31"/>
      <c r="AC25" s="31"/>
    </row>
    <row r="26" spans="1:29" x14ac:dyDescent="0.3">
      <c r="A26" s="16">
        <f t="shared" si="16"/>
        <v>0</v>
      </c>
      <c r="B26" s="5"/>
      <c r="C26" s="6"/>
      <c r="D26" s="7"/>
      <c r="E26" s="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17"/>
      <c r="AB26" s="30"/>
      <c r="AC26" s="30"/>
    </row>
    <row r="27" spans="1:29" x14ac:dyDescent="0.3">
      <c r="A27" s="16">
        <f t="shared" si="16"/>
        <v>0</v>
      </c>
      <c r="B27" s="5"/>
      <c r="C27" s="6"/>
      <c r="D27" s="7"/>
      <c r="E27" s="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17"/>
      <c r="AB27" s="30"/>
      <c r="AC27" s="30"/>
    </row>
    <row r="28" spans="1:29" x14ac:dyDescent="0.3">
      <c r="A28" s="16">
        <f t="shared" si="16"/>
        <v>0</v>
      </c>
      <c r="B28" s="5"/>
      <c r="C28" s="6"/>
      <c r="D28" s="7"/>
      <c r="E28" s="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17"/>
      <c r="AB28" s="30"/>
      <c r="AC28" s="30"/>
    </row>
    <row r="29" spans="1:29" ht="15" thickBot="1" x14ac:dyDescent="0.35">
      <c r="A29" s="16">
        <f t="shared" si="16"/>
        <v>0</v>
      </c>
      <c r="B29" s="9"/>
      <c r="C29" s="10"/>
      <c r="D29" s="11"/>
      <c r="E29" s="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4"/>
      <c r="AB29" s="31"/>
      <c r="AC29" s="31"/>
    </row>
  </sheetData>
  <mergeCells count="16">
    <mergeCell ref="B1:H1"/>
    <mergeCell ref="L1:M1"/>
    <mergeCell ref="N1:O1"/>
    <mergeCell ref="F3:G3"/>
    <mergeCell ref="H3:I3"/>
    <mergeCell ref="J3:K3"/>
    <mergeCell ref="L3:M3"/>
    <mergeCell ref="R4:S4"/>
    <mergeCell ref="T4:U4"/>
    <mergeCell ref="AA4:AC4"/>
    <mergeCell ref="F4:G4"/>
    <mergeCell ref="H4:I4"/>
    <mergeCell ref="J4:K4"/>
    <mergeCell ref="L4:M4"/>
    <mergeCell ref="N4:O4"/>
    <mergeCell ref="P4:Q4"/>
  </mergeCells>
  <printOptions horizontalCentered="1" verticalCentered="1"/>
  <pageMargins left="0.31496062992125984" right="0.31496062992125984" top="0.94488188976377963" bottom="0.74803149606299213" header="0" footer="0.31496062992125984"/>
  <pageSetup paperSize="9" pageOrder="overThenDown" orientation="landscape" horizontalDpi="4294967295" verticalDpi="4294967295" r:id="rId1"/>
  <headerFooter>
    <oddHeader xml:space="preserve">&amp;LKarstads Trädgårdssällskap&amp;C&amp;D&amp;RSida: &amp;P (&amp;N)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9"/>
  <sheetViews>
    <sheetView workbookViewId="0">
      <pane xSplit="5" ySplit="5" topLeftCell="F50" activePane="bottomRight" state="frozen"/>
      <selection activeCell="B1" sqref="B1:H1"/>
      <selection pane="topRight" activeCell="B1" sqref="B1:H1"/>
      <selection pane="bottomLeft" activeCell="B1" sqref="B1:H1"/>
      <selection pane="bottomRight" activeCell="A55" sqref="A55:XFD58"/>
    </sheetView>
  </sheetViews>
  <sheetFormatPr defaultColWidth="9.109375" defaultRowHeight="14.4" x14ac:dyDescent="0.3"/>
  <cols>
    <col min="1" max="1" width="4" style="16" customWidth="1"/>
    <col min="2" max="2" width="5.109375" style="13" customWidth="1"/>
    <col min="3" max="3" width="4.5546875" style="8" customWidth="1"/>
    <col min="4" max="4" width="32.109375" style="8" customWidth="1"/>
    <col min="5" max="5" width="6" style="13" bestFit="1" customWidth="1"/>
    <col min="6" max="26" width="9" style="8" customWidth="1"/>
    <col min="27" max="27" width="18.44140625" style="35" customWidth="1"/>
    <col min="28" max="29" width="9" style="8" customWidth="1"/>
    <col min="30" max="16384" width="9.109375" style="8"/>
  </cols>
  <sheetData>
    <row r="1" spans="1:29" s="1" customFormat="1" ht="24" thickBot="1" x14ac:dyDescent="0.5">
      <c r="A1" s="15"/>
      <c r="B1" s="97" t="s">
        <v>21</v>
      </c>
      <c r="C1" s="97"/>
      <c r="D1" s="97"/>
      <c r="E1" s="97"/>
      <c r="F1" s="97"/>
      <c r="G1" s="97"/>
      <c r="H1" s="97"/>
      <c r="K1" s="26" t="s">
        <v>13</v>
      </c>
      <c r="L1" s="98">
        <f ca="1">TODAY()</f>
        <v>45693</v>
      </c>
      <c r="M1" s="116"/>
      <c r="N1" s="114">
        <f>F3+H3</f>
        <v>0</v>
      </c>
      <c r="O1" s="115"/>
      <c r="Q1" s="36"/>
      <c r="R1" s="23"/>
      <c r="S1" s="24"/>
      <c r="T1" s="23"/>
      <c r="U1" s="23"/>
      <c r="V1" s="29"/>
      <c r="AA1" s="27"/>
      <c r="AC1" s="2"/>
    </row>
    <row r="2" spans="1:29" s="1" customFormat="1" ht="15" customHeight="1" thickBot="1" x14ac:dyDescent="0.5">
      <c r="A2" s="15"/>
      <c r="B2" s="27"/>
      <c r="C2" s="27"/>
      <c r="D2" s="27"/>
      <c r="E2" s="27"/>
      <c r="F2" s="27"/>
      <c r="G2" s="27"/>
      <c r="H2" s="27"/>
      <c r="I2" s="18"/>
      <c r="J2" s="19"/>
      <c r="K2" s="19"/>
      <c r="L2" s="25"/>
      <c r="M2" s="25"/>
      <c r="N2" s="23"/>
      <c r="O2" s="22"/>
      <c r="P2" s="22"/>
      <c r="Q2" s="23"/>
      <c r="R2" s="23"/>
      <c r="S2" s="24"/>
      <c r="T2" s="23"/>
      <c r="U2" s="23"/>
      <c r="V2" s="29"/>
      <c r="AA2" s="27"/>
      <c r="AC2" s="2"/>
    </row>
    <row r="3" spans="1:29" s="1" customFormat="1" ht="24" thickBot="1" x14ac:dyDescent="0.5">
      <c r="A3" s="15"/>
      <c r="E3" s="27"/>
      <c r="F3" s="100">
        <f>F56+F55-G55</f>
        <v>0</v>
      </c>
      <c r="G3" s="101"/>
      <c r="H3" s="100">
        <f>H56+H55-I55</f>
        <v>0</v>
      </c>
      <c r="I3" s="101"/>
      <c r="J3" s="114">
        <f>J56+J55-K55</f>
        <v>0</v>
      </c>
      <c r="K3" s="117"/>
      <c r="L3" s="103"/>
      <c r="M3" s="104"/>
      <c r="N3" s="29"/>
      <c r="O3" s="20"/>
      <c r="P3" s="20"/>
      <c r="Q3" s="29"/>
      <c r="R3" s="29"/>
      <c r="S3" s="21"/>
      <c r="T3" s="29"/>
      <c r="U3" s="29"/>
      <c r="V3" s="29"/>
      <c r="AA3" s="27"/>
      <c r="AC3" s="2"/>
    </row>
    <row r="4" spans="1:29" s="3" customFormat="1" ht="30.75" customHeight="1" x14ac:dyDescent="0.3">
      <c r="A4" s="14"/>
      <c r="B4" s="2"/>
      <c r="E4" s="2"/>
      <c r="F4" s="105" t="s">
        <v>3</v>
      </c>
      <c r="G4" s="106"/>
      <c r="H4" s="112" t="s">
        <v>16</v>
      </c>
      <c r="I4" s="113"/>
      <c r="J4" s="110" t="s">
        <v>19</v>
      </c>
      <c r="K4" s="111"/>
      <c r="L4" s="110" t="s">
        <v>20</v>
      </c>
      <c r="M4" s="111"/>
      <c r="N4" s="105" t="s">
        <v>29</v>
      </c>
      <c r="O4" s="106"/>
      <c r="P4" s="108" t="s">
        <v>8</v>
      </c>
      <c r="Q4" s="109"/>
      <c r="R4" s="105"/>
      <c r="S4" s="106"/>
      <c r="T4" s="105"/>
      <c r="U4" s="106"/>
      <c r="V4" s="28" t="s">
        <v>12</v>
      </c>
      <c r="W4" s="37" t="s">
        <v>6</v>
      </c>
      <c r="X4" s="28" t="s">
        <v>11</v>
      </c>
      <c r="Y4" s="28" t="s">
        <v>17</v>
      </c>
      <c r="Z4" s="28" t="s">
        <v>32</v>
      </c>
      <c r="AA4" s="105" t="s">
        <v>7</v>
      </c>
      <c r="AB4" s="107"/>
      <c r="AC4" s="106"/>
    </row>
    <row r="5" spans="1:29" s="2" customFormat="1" x14ac:dyDescent="0.3">
      <c r="A5" s="14"/>
      <c r="B5" s="4" t="s">
        <v>0</v>
      </c>
      <c r="C5" s="4" t="s">
        <v>1</v>
      </c>
      <c r="D5" s="4"/>
      <c r="E5" s="4" t="s">
        <v>2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4" t="s">
        <v>5</v>
      </c>
      <c r="L5" s="4" t="s">
        <v>4</v>
      </c>
      <c r="M5" s="4" t="s">
        <v>5</v>
      </c>
      <c r="N5" s="4" t="s">
        <v>4</v>
      </c>
      <c r="O5" s="4" t="s">
        <v>5</v>
      </c>
      <c r="P5" s="4" t="s">
        <v>4</v>
      </c>
      <c r="Q5" s="4" t="s">
        <v>5</v>
      </c>
      <c r="R5" s="4" t="s">
        <v>4</v>
      </c>
      <c r="S5" s="4" t="s">
        <v>5</v>
      </c>
      <c r="T5" s="4" t="s">
        <v>4</v>
      </c>
      <c r="U5" s="4" t="s">
        <v>5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33"/>
      <c r="AB5" s="4" t="s">
        <v>4</v>
      </c>
      <c r="AC5" s="4" t="s">
        <v>5</v>
      </c>
    </row>
    <row r="6" spans="1:29" x14ac:dyDescent="0.3">
      <c r="A6" s="16">
        <f t="shared" ref="A6:A11" si="0">(F6+H6+J6+L6+N6+P6+R6+T6+V6+W6+X6+Y6+Z6+AB6)-(G6+I6+K6+M6+O6+Q6+S6+U6+AC6)</f>
        <v>0</v>
      </c>
      <c r="B6" s="5"/>
      <c r="C6" s="6"/>
      <c r="D6" s="7"/>
      <c r="E6" s="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17"/>
      <c r="AB6" s="30"/>
      <c r="AC6" s="30"/>
    </row>
    <row r="7" spans="1:29" x14ac:dyDescent="0.3">
      <c r="A7" s="16">
        <f t="shared" si="0"/>
        <v>0</v>
      </c>
      <c r="B7" s="5"/>
      <c r="C7" s="6"/>
      <c r="D7" s="7"/>
      <c r="E7" s="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17"/>
      <c r="AB7" s="30"/>
      <c r="AC7" s="30"/>
    </row>
    <row r="8" spans="1:29" x14ac:dyDescent="0.3">
      <c r="A8" s="16">
        <f t="shared" si="0"/>
        <v>0</v>
      </c>
      <c r="B8" s="5"/>
      <c r="C8" s="6"/>
      <c r="D8" s="7"/>
      <c r="E8" s="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17"/>
      <c r="AB8" s="30"/>
      <c r="AC8" s="30"/>
    </row>
    <row r="9" spans="1:29" ht="15" thickBot="1" x14ac:dyDescent="0.35">
      <c r="A9" s="16">
        <f t="shared" si="0"/>
        <v>0</v>
      </c>
      <c r="B9" s="9"/>
      <c r="C9" s="10"/>
      <c r="D9" s="11"/>
      <c r="E9" s="9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4"/>
      <c r="AB9" s="31"/>
      <c r="AC9" s="31"/>
    </row>
    <row r="10" spans="1:29" x14ac:dyDescent="0.3">
      <c r="A10" s="16">
        <f t="shared" si="0"/>
        <v>0</v>
      </c>
      <c r="B10" s="5"/>
      <c r="C10" s="6"/>
      <c r="D10" s="7"/>
      <c r="E10" s="5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7"/>
      <c r="AB10" s="30"/>
      <c r="AC10" s="30"/>
    </row>
    <row r="11" spans="1:29" x14ac:dyDescent="0.3">
      <c r="A11" s="16">
        <f t="shared" si="0"/>
        <v>0</v>
      </c>
      <c r="B11" s="5"/>
      <c r="C11" s="6"/>
      <c r="D11" s="7"/>
      <c r="E11" s="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17"/>
      <c r="AB11" s="30"/>
      <c r="AC11" s="30"/>
    </row>
    <row r="12" spans="1:29" x14ac:dyDescent="0.3">
      <c r="A12" s="16">
        <v>0</v>
      </c>
      <c r="B12" s="5"/>
      <c r="C12" s="6"/>
      <c r="D12" s="7"/>
      <c r="E12" s="5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17"/>
      <c r="AB12" s="30"/>
      <c r="AC12" s="30"/>
    </row>
    <row r="13" spans="1:29" ht="15" thickBot="1" x14ac:dyDescent="0.35">
      <c r="A13" s="16">
        <f t="shared" ref="A13:A54" si="1">(F13+H13+J13+L13+N13+P13+R13+T13+V13+W13+X13+Y13+Z13+AB13)-(G13+I13+K13+M13+O13+Q13+S13+U13+AC13)</f>
        <v>0</v>
      </c>
      <c r="B13" s="9"/>
      <c r="C13" s="10"/>
      <c r="D13" s="11"/>
      <c r="E13" s="9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4"/>
      <c r="AB13" s="31"/>
      <c r="AC13" s="31"/>
    </row>
    <row r="14" spans="1:29" x14ac:dyDescent="0.3">
      <c r="A14" s="16">
        <f t="shared" si="1"/>
        <v>0</v>
      </c>
      <c r="B14" s="5"/>
      <c r="C14" s="6"/>
      <c r="D14" s="17"/>
      <c r="E14" s="5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17"/>
      <c r="AB14" s="30"/>
      <c r="AC14" s="30"/>
    </row>
    <row r="15" spans="1:29" x14ac:dyDescent="0.3">
      <c r="A15" s="16">
        <f t="shared" si="1"/>
        <v>0</v>
      </c>
      <c r="B15" s="5"/>
      <c r="C15" s="6"/>
      <c r="D15" s="7"/>
      <c r="E15" s="5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17"/>
      <c r="AB15" s="30"/>
      <c r="AC15" s="30"/>
    </row>
    <row r="16" spans="1:29" x14ac:dyDescent="0.3">
      <c r="A16" s="16">
        <f t="shared" si="1"/>
        <v>0</v>
      </c>
      <c r="B16" s="5"/>
      <c r="C16" s="6"/>
      <c r="D16" s="7"/>
      <c r="E16" s="5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17"/>
      <c r="AB16" s="30"/>
      <c r="AC16" s="30"/>
    </row>
    <row r="17" spans="1:29" ht="15" thickBot="1" x14ac:dyDescent="0.35">
      <c r="A17" s="16">
        <f t="shared" si="1"/>
        <v>0</v>
      </c>
      <c r="B17" s="9"/>
      <c r="C17" s="10"/>
      <c r="D17" s="11"/>
      <c r="E17" s="9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4"/>
      <c r="AB17" s="31"/>
      <c r="AC17" s="31"/>
    </row>
    <row r="18" spans="1:29" x14ac:dyDescent="0.3">
      <c r="A18" s="16">
        <f t="shared" si="1"/>
        <v>0</v>
      </c>
      <c r="B18" s="5"/>
      <c r="C18" s="6"/>
      <c r="D18" s="7"/>
      <c r="E18" s="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17"/>
      <c r="AB18" s="30"/>
      <c r="AC18" s="30"/>
    </row>
    <row r="19" spans="1:29" x14ac:dyDescent="0.3">
      <c r="A19" s="16">
        <f t="shared" si="1"/>
        <v>0</v>
      </c>
      <c r="B19" s="5"/>
      <c r="C19" s="6"/>
      <c r="D19" s="7"/>
      <c r="E19" s="5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17"/>
      <c r="AB19" s="30"/>
      <c r="AC19" s="30"/>
    </row>
    <row r="20" spans="1:29" x14ac:dyDescent="0.3">
      <c r="A20" s="16">
        <f t="shared" si="1"/>
        <v>0</v>
      </c>
      <c r="B20" s="5"/>
      <c r="C20" s="6"/>
      <c r="D20" s="7"/>
      <c r="E20" s="5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7"/>
      <c r="AB20" s="30"/>
      <c r="AC20" s="30"/>
    </row>
    <row r="21" spans="1:29" ht="15" thickBot="1" x14ac:dyDescent="0.35">
      <c r="A21" s="16">
        <f t="shared" si="1"/>
        <v>0</v>
      </c>
      <c r="B21" s="9"/>
      <c r="C21" s="10"/>
      <c r="D21" s="11"/>
      <c r="E21" s="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4"/>
      <c r="AB21" s="31"/>
      <c r="AC21" s="31"/>
    </row>
    <row r="22" spans="1:29" x14ac:dyDescent="0.3">
      <c r="A22" s="16">
        <f t="shared" si="1"/>
        <v>0</v>
      </c>
      <c r="B22" s="5"/>
      <c r="C22" s="6"/>
      <c r="D22" s="7"/>
      <c r="E22" s="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17"/>
      <c r="AB22" s="30"/>
      <c r="AC22" s="30"/>
    </row>
    <row r="23" spans="1:29" x14ac:dyDescent="0.3">
      <c r="A23" s="16">
        <f t="shared" si="1"/>
        <v>0</v>
      </c>
      <c r="B23" s="5"/>
      <c r="C23" s="6"/>
      <c r="D23" s="7"/>
      <c r="E23" s="5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7"/>
      <c r="AB23" s="30"/>
      <c r="AC23" s="30"/>
    </row>
    <row r="24" spans="1:29" x14ac:dyDescent="0.3">
      <c r="A24" s="16">
        <f t="shared" si="1"/>
        <v>0</v>
      </c>
      <c r="B24" s="5"/>
      <c r="C24" s="6"/>
      <c r="D24" s="7"/>
      <c r="E24" s="5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17"/>
      <c r="AB24" s="30"/>
      <c r="AC24" s="30"/>
    </row>
    <row r="25" spans="1:29" ht="15" thickBot="1" x14ac:dyDescent="0.35">
      <c r="A25" s="16">
        <f t="shared" si="1"/>
        <v>0</v>
      </c>
      <c r="B25" s="9"/>
      <c r="C25" s="10"/>
      <c r="D25" s="11"/>
      <c r="E25" s="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4"/>
      <c r="AB25" s="31"/>
      <c r="AC25" s="31"/>
    </row>
    <row r="26" spans="1:29" x14ac:dyDescent="0.3">
      <c r="A26" s="16">
        <f t="shared" si="1"/>
        <v>0</v>
      </c>
      <c r="B26" s="5"/>
      <c r="C26" s="6"/>
      <c r="D26" s="7"/>
      <c r="E26" s="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17"/>
      <c r="AB26" s="30"/>
      <c r="AC26" s="30"/>
    </row>
    <row r="27" spans="1:29" x14ac:dyDescent="0.3">
      <c r="A27" s="16">
        <f t="shared" si="1"/>
        <v>0</v>
      </c>
      <c r="B27" s="5"/>
      <c r="C27" s="6"/>
      <c r="D27" s="7"/>
      <c r="E27" s="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17"/>
      <c r="AB27" s="30"/>
      <c r="AC27" s="30"/>
    </row>
    <row r="28" spans="1:29" x14ac:dyDescent="0.3">
      <c r="A28" s="16">
        <f t="shared" si="1"/>
        <v>0</v>
      </c>
      <c r="B28" s="5"/>
      <c r="C28" s="6"/>
      <c r="D28" s="7"/>
      <c r="E28" s="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17"/>
      <c r="AB28" s="30"/>
      <c r="AC28" s="30"/>
    </row>
    <row r="29" spans="1:29" ht="15" thickBot="1" x14ac:dyDescent="0.35">
      <c r="A29" s="16">
        <f t="shared" si="1"/>
        <v>0</v>
      </c>
      <c r="B29" s="9"/>
      <c r="C29" s="10"/>
      <c r="D29" s="11"/>
      <c r="E29" s="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4"/>
      <c r="AB29" s="31"/>
      <c r="AC29" s="31"/>
    </row>
    <row r="30" spans="1:29" x14ac:dyDescent="0.3">
      <c r="A30" s="16">
        <f t="shared" si="1"/>
        <v>0</v>
      </c>
      <c r="B30" s="5"/>
      <c r="C30" s="6"/>
      <c r="D30" s="12" t="s">
        <v>10</v>
      </c>
      <c r="E30" s="5"/>
      <c r="F30" s="30">
        <f t="shared" ref="F30:AC30" si="2">SUM(F6:F29)</f>
        <v>0</v>
      </c>
      <c r="G30" s="30">
        <f t="shared" si="2"/>
        <v>0</v>
      </c>
      <c r="H30" s="30">
        <f t="shared" si="2"/>
        <v>0</v>
      </c>
      <c r="I30" s="30">
        <f t="shared" si="2"/>
        <v>0</v>
      </c>
      <c r="J30" s="30">
        <f t="shared" si="2"/>
        <v>0</v>
      </c>
      <c r="K30" s="30">
        <f t="shared" si="2"/>
        <v>0</v>
      </c>
      <c r="L30" s="30">
        <f t="shared" si="2"/>
        <v>0</v>
      </c>
      <c r="M30" s="30">
        <f t="shared" si="2"/>
        <v>0</v>
      </c>
      <c r="N30" s="30">
        <f t="shared" si="2"/>
        <v>0</v>
      </c>
      <c r="O30" s="30">
        <f t="shared" si="2"/>
        <v>0</v>
      </c>
      <c r="P30" s="30">
        <f t="shared" si="2"/>
        <v>0</v>
      </c>
      <c r="Q30" s="30">
        <f t="shared" si="2"/>
        <v>0</v>
      </c>
      <c r="R30" s="30">
        <f t="shared" si="2"/>
        <v>0</v>
      </c>
      <c r="S30" s="30">
        <f t="shared" si="2"/>
        <v>0</v>
      </c>
      <c r="T30" s="30">
        <f t="shared" si="2"/>
        <v>0</v>
      </c>
      <c r="U30" s="30">
        <f t="shared" si="2"/>
        <v>0</v>
      </c>
      <c r="V30" s="30">
        <f t="shared" si="2"/>
        <v>0</v>
      </c>
      <c r="W30" s="30">
        <f t="shared" si="2"/>
        <v>0</v>
      </c>
      <c r="X30" s="30">
        <f t="shared" si="2"/>
        <v>0</v>
      </c>
      <c r="Y30" s="30">
        <f t="shared" si="2"/>
        <v>0</v>
      </c>
      <c r="Z30" s="30">
        <f t="shared" si="2"/>
        <v>0</v>
      </c>
      <c r="AA30" s="17"/>
      <c r="AB30" s="30">
        <f t="shared" si="2"/>
        <v>0</v>
      </c>
      <c r="AC30" s="30">
        <f t="shared" si="2"/>
        <v>0</v>
      </c>
    </row>
    <row r="31" spans="1:29" x14ac:dyDescent="0.3">
      <c r="A31" s="16">
        <f t="shared" si="1"/>
        <v>0</v>
      </c>
      <c r="B31" s="5"/>
      <c r="C31" s="6"/>
      <c r="D31" s="12" t="s">
        <v>10</v>
      </c>
      <c r="E31" s="5"/>
      <c r="F31" s="30">
        <f>F30</f>
        <v>0</v>
      </c>
      <c r="G31" s="30">
        <f t="shared" ref="G31:AC31" si="3">G30</f>
        <v>0</v>
      </c>
      <c r="H31" s="30">
        <f t="shared" si="3"/>
        <v>0</v>
      </c>
      <c r="I31" s="30">
        <f t="shared" si="3"/>
        <v>0</v>
      </c>
      <c r="J31" s="30">
        <f t="shared" si="3"/>
        <v>0</v>
      </c>
      <c r="K31" s="30">
        <f t="shared" si="3"/>
        <v>0</v>
      </c>
      <c r="L31" s="30">
        <f t="shared" si="3"/>
        <v>0</v>
      </c>
      <c r="M31" s="30">
        <f t="shared" si="3"/>
        <v>0</v>
      </c>
      <c r="N31" s="30">
        <f t="shared" si="3"/>
        <v>0</v>
      </c>
      <c r="O31" s="30">
        <f t="shared" si="3"/>
        <v>0</v>
      </c>
      <c r="P31" s="30">
        <f t="shared" si="3"/>
        <v>0</v>
      </c>
      <c r="Q31" s="30">
        <f t="shared" si="3"/>
        <v>0</v>
      </c>
      <c r="R31" s="30">
        <f t="shared" si="3"/>
        <v>0</v>
      </c>
      <c r="S31" s="30">
        <f t="shared" si="3"/>
        <v>0</v>
      </c>
      <c r="T31" s="30">
        <f t="shared" si="3"/>
        <v>0</v>
      </c>
      <c r="U31" s="30">
        <f t="shared" si="3"/>
        <v>0</v>
      </c>
      <c r="V31" s="30">
        <f t="shared" si="3"/>
        <v>0</v>
      </c>
      <c r="W31" s="30">
        <f t="shared" si="3"/>
        <v>0</v>
      </c>
      <c r="X31" s="30">
        <f t="shared" si="3"/>
        <v>0</v>
      </c>
      <c r="Y31" s="30">
        <f t="shared" si="3"/>
        <v>0</v>
      </c>
      <c r="Z31" s="30">
        <f t="shared" si="3"/>
        <v>0</v>
      </c>
      <c r="AA31" s="17"/>
      <c r="AB31" s="30">
        <f t="shared" si="3"/>
        <v>0</v>
      </c>
      <c r="AC31" s="30">
        <f t="shared" si="3"/>
        <v>0</v>
      </c>
    </row>
    <row r="32" spans="1:29" x14ac:dyDescent="0.3">
      <c r="A32" s="16">
        <f t="shared" si="1"/>
        <v>0</v>
      </c>
      <c r="B32" s="5"/>
      <c r="C32" s="6"/>
      <c r="D32" s="7"/>
      <c r="E32" s="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17"/>
      <c r="AB32" s="30"/>
      <c r="AC32" s="30"/>
    </row>
    <row r="33" spans="1:29" x14ac:dyDescent="0.3">
      <c r="A33" s="16">
        <f t="shared" si="1"/>
        <v>0</v>
      </c>
      <c r="B33" s="5"/>
      <c r="C33" s="6"/>
      <c r="D33" s="7"/>
      <c r="E33" s="5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17"/>
      <c r="AB33" s="30"/>
      <c r="AC33" s="30"/>
    </row>
    <row r="34" spans="1:29" ht="15" thickBot="1" x14ac:dyDescent="0.35">
      <c r="A34" s="16">
        <f t="shared" si="1"/>
        <v>0</v>
      </c>
      <c r="B34" s="9"/>
      <c r="C34" s="10"/>
      <c r="D34" s="11"/>
      <c r="E34" s="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4"/>
      <c r="AB34" s="31"/>
      <c r="AC34" s="31"/>
    </row>
    <row r="35" spans="1:29" x14ac:dyDescent="0.3">
      <c r="A35" s="16">
        <f t="shared" si="1"/>
        <v>0</v>
      </c>
      <c r="B35" s="5"/>
      <c r="C35" s="6"/>
      <c r="D35" s="7"/>
      <c r="E35" s="5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17"/>
      <c r="AB35" s="30"/>
      <c r="AC35" s="30"/>
    </row>
    <row r="36" spans="1:29" x14ac:dyDescent="0.3">
      <c r="A36" s="16">
        <f t="shared" si="1"/>
        <v>0</v>
      </c>
      <c r="B36" s="5"/>
      <c r="C36" s="6"/>
      <c r="D36" s="7"/>
      <c r="E36" s="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17"/>
      <c r="AB36" s="30"/>
      <c r="AC36" s="30"/>
    </row>
    <row r="37" spans="1:29" x14ac:dyDescent="0.3">
      <c r="A37" s="16">
        <f t="shared" si="1"/>
        <v>0</v>
      </c>
      <c r="B37" s="5"/>
      <c r="C37" s="6"/>
      <c r="D37" s="7"/>
      <c r="E37" s="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17"/>
      <c r="AB37" s="30"/>
      <c r="AC37" s="30"/>
    </row>
    <row r="38" spans="1:29" ht="15" thickBot="1" x14ac:dyDescent="0.35">
      <c r="A38" s="16">
        <f t="shared" si="1"/>
        <v>0</v>
      </c>
      <c r="B38" s="9"/>
      <c r="C38" s="10"/>
      <c r="D38" s="11"/>
      <c r="E38" s="9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4"/>
      <c r="AB38" s="31"/>
      <c r="AC38" s="31"/>
    </row>
    <row r="39" spans="1:29" x14ac:dyDescent="0.3">
      <c r="A39" s="16">
        <f t="shared" si="1"/>
        <v>0</v>
      </c>
      <c r="B39" s="5"/>
      <c r="C39" s="6"/>
      <c r="D39" s="7"/>
      <c r="E39" s="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17"/>
      <c r="AB39" s="30"/>
      <c r="AC39" s="30"/>
    </row>
    <row r="40" spans="1:29" x14ac:dyDescent="0.3">
      <c r="A40" s="16">
        <f t="shared" si="1"/>
        <v>0</v>
      </c>
      <c r="B40" s="5"/>
      <c r="C40" s="6"/>
      <c r="D40" s="7"/>
      <c r="E40" s="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17"/>
      <c r="AB40" s="30"/>
      <c r="AC40" s="30"/>
    </row>
    <row r="41" spans="1:29" x14ac:dyDescent="0.3">
      <c r="A41" s="16">
        <f t="shared" si="1"/>
        <v>0</v>
      </c>
      <c r="B41" s="5"/>
      <c r="C41" s="6"/>
      <c r="D41" s="7"/>
      <c r="E41" s="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7"/>
      <c r="AB41" s="30"/>
      <c r="AC41" s="30"/>
    </row>
    <row r="42" spans="1:29" ht="15" thickBot="1" x14ac:dyDescent="0.35">
      <c r="A42" s="16">
        <f t="shared" si="1"/>
        <v>0</v>
      </c>
      <c r="B42" s="9"/>
      <c r="C42" s="10"/>
      <c r="D42" s="11"/>
      <c r="E42" s="9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4"/>
      <c r="AB42" s="31"/>
      <c r="AC42" s="31"/>
    </row>
    <row r="43" spans="1:29" x14ac:dyDescent="0.3">
      <c r="A43" s="16">
        <f t="shared" si="1"/>
        <v>0</v>
      </c>
      <c r="B43" s="5"/>
      <c r="C43" s="6"/>
      <c r="D43" s="7"/>
      <c r="E43" s="5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17"/>
      <c r="AB43" s="30"/>
      <c r="AC43" s="30"/>
    </row>
    <row r="44" spans="1:29" x14ac:dyDescent="0.3">
      <c r="A44" s="16">
        <f t="shared" si="1"/>
        <v>0</v>
      </c>
      <c r="B44" s="5"/>
      <c r="C44" s="6"/>
      <c r="D44" s="7"/>
      <c r="E44" s="5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17"/>
      <c r="AB44" s="30"/>
      <c r="AC44" s="30"/>
    </row>
    <row r="45" spans="1:29" x14ac:dyDescent="0.3">
      <c r="A45" s="16">
        <f t="shared" si="1"/>
        <v>0</v>
      </c>
      <c r="B45" s="5"/>
      <c r="C45" s="6"/>
      <c r="D45" s="7"/>
      <c r="E45" s="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17"/>
      <c r="AB45" s="30"/>
      <c r="AC45" s="30"/>
    </row>
    <row r="46" spans="1:29" ht="15" thickBot="1" x14ac:dyDescent="0.35">
      <c r="A46" s="16">
        <f t="shared" si="1"/>
        <v>0</v>
      </c>
      <c r="B46" s="9"/>
      <c r="C46" s="10"/>
      <c r="D46" s="11"/>
      <c r="E46" s="9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4"/>
      <c r="AB46" s="31"/>
      <c r="AC46" s="31"/>
    </row>
    <row r="47" spans="1:29" x14ac:dyDescent="0.3">
      <c r="A47" s="16">
        <f t="shared" si="1"/>
        <v>0</v>
      </c>
      <c r="B47" s="5"/>
      <c r="C47" s="6"/>
      <c r="D47" s="7"/>
      <c r="E47" s="5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17"/>
      <c r="AB47" s="30"/>
      <c r="AC47" s="30"/>
    </row>
    <row r="48" spans="1:29" x14ac:dyDescent="0.3">
      <c r="A48" s="16">
        <f t="shared" si="1"/>
        <v>0</v>
      </c>
      <c r="B48" s="5"/>
      <c r="C48" s="6"/>
      <c r="D48" s="7"/>
      <c r="E48" s="5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17"/>
      <c r="AB48" s="30"/>
      <c r="AC48" s="30"/>
    </row>
    <row r="49" spans="1:29" x14ac:dyDescent="0.3">
      <c r="A49" s="16">
        <f t="shared" si="1"/>
        <v>0</v>
      </c>
      <c r="B49" s="5"/>
      <c r="C49" s="6"/>
      <c r="D49" s="7"/>
      <c r="E49" s="5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17"/>
      <c r="AB49" s="30"/>
      <c r="AC49" s="30"/>
    </row>
    <row r="50" spans="1:29" x14ac:dyDescent="0.3">
      <c r="A50" s="16">
        <f t="shared" si="1"/>
        <v>0</v>
      </c>
      <c r="B50" s="5"/>
      <c r="C50" s="6"/>
      <c r="D50" s="7"/>
      <c r="E50" s="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17"/>
      <c r="AB50" s="30"/>
      <c r="AC50" s="30"/>
    </row>
    <row r="51" spans="1:29" x14ac:dyDescent="0.3">
      <c r="A51" s="16">
        <f t="shared" si="1"/>
        <v>0</v>
      </c>
      <c r="B51" s="5"/>
      <c r="C51" s="6"/>
      <c r="D51" s="7"/>
      <c r="E51" s="5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17"/>
      <c r="AB51" s="30"/>
      <c r="AC51" s="30"/>
    </row>
    <row r="52" spans="1:29" x14ac:dyDescent="0.3">
      <c r="A52" s="16">
        <f t="shared" si="1"/>
        <v>0</v>
      </c>
      <c r="B52" s="5"/>
      <c r="C52" s="6"/>
      <c r="D52" s="7"/>
      <c r="E52" s="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17"/>
      <c r="AB52" s="30"/>
      <c r="AC52" s="30"/>
    </row>
    <row r="53" spans="1:29" ht="15" thickBot="1" x14ac:dyDescent="0.35">
      <c r="A53" s="16">
        <f t="shared" si="1"/>
        <v>0</v>
      </c>
      <c r="B53" s="9"/>
      <c r="C53" s="10"/>
      <c r="D53" s="11"/>
      <c r="E53" s="9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4"/>
      <c r="AB53" s="31"/>
      <c r="AC53" s="31"/>
    </row>
    <row r="54" spans="1:29" ht="15" thickBot="1" x14ac:dyDescent="0.35">
      <c r="A54" s="16">
        <f t="shared" si="1"/>
        <v>0</v>
      </c>
      <c r="B54" s="5"/>
      <c r="C54" s="6"/>
      <c r="D54" s="7"/>
      <c r="E54" s="5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9"/>
      <c r="AB54" s="32"/>
      <c r="AC54" s="32"/>
    </row>
    <row r="55" spans="1:29" ht="15" thickTop="1" x14ac:dyDescent="0.3">
      <c r="B55" s="5"/>
      <c r="C55" s="6"/>
      <c r="D55" s="12"/>
      <c r="E55" s="5"/>
      <c r="F55" s="40">
        <f>SUM($F$31:F54)</f>
        <v>0</v>
      </c>
      <c r="G55" s="40">
        <f>SUM($G$31:G54)</f>
        <v>0</v>
      </c>
      <c r="H55" s="40">
        <f>SUM($H$31:H54)</f>
        <v>0</v>
      </c>
      <c r="I55" s="40">
        <f>SUM($I$31:I54)</f>
        <v>0</v>
      </c>
      <c r="J55" s="40">
        <f>SUM($J$31:J54)</f>
        <v>0</v>
      </c>
      <c r="K55" s="40">
        <f>SUM($K$31:K54)</f>
        <v>0</v>
      </c>
      <c r="L55" s="40">
        <f>SUM($L$31:L54)</f>
        <v>0</v>
      </c>
      <c r="M55" s="40">
        <f>SUM($M$31:M54)</f>
        <v>0</v>
      </c>
      <c r="N55" s="40">
        <f>SUM($N$31:N54)</f>
        <v>0</v>
      </c>
      <c r="O55" s="40">
        <f>SUM($O$31:O54)</f>
        <v>0</v>
      </c>
      <c r="P55" s="40">
        <f>SUM($P$31:P54)</f>
        <v>0</v>
      </c>
      <c r="Q55" s="40">
        <f>SUM($Q$31:Q54)</f>
        <v>0</v>
      </c>
      <c r="R55" s="40">
        <f>SUM($R$31:R54)</f>
        <v>0</v>
      </c>
      <c r="S55" s="40">
        <f>SUM($S$31:S54)</f>
        <v>0</v>
      </c>
      <c r="T55" s="40">
        <f>SUM($T$31:T54)</f>
        <v>0</v>
      </c>
      <c r="U55" s="40">
        <f>SUM($U$31:U54)</f>
        <v>0</v>
      </c>
      <c r="V55" s="40">
        <f>SUM($V$31:V54)</f>
        <v>0</v>
      </c>
      <c r="W55" s="40">
        <f>SUM($W$31:W54)</f>
        <v>0</v>
      </c>
      <c r="X55" s="40">
        <f>SUM($X$31:X54)</f>
        <v>0</v>
      </c>
      <c r="Y55" s="40">
        <f>SUM($Y$31:Y54)</f>
        <v>0</v>
      </c>
      <c r="Z55" s="40">
        <f>SUM($Z$31:Z54)</f>
        <v>0</v>
      </c>
      <c r="AA55" s="41" t="s">
        <v>7</v>
      </c>
      <c r="AB55" s="40">
        <f>SUM($AB$31:AB54)</f>
        <v>0</v>
      </c>
      <c r="AC55" s="40">
        <f>SUM($AC$31:AC54)</f>
        <v>0</v>
      </c>
    </row>
    <row r="56" spans="1:29" x14ac:dyDescent="0.3">
      <c r="B56" s="5"/>
      <c r="C56" s="6"/>
      <c r="D56" s="12" t="s">
        <v>14</v>
      </c>
      <c r="E56" s="5"/>
      <c r="F56" s="30">
        <v>0</v>
      </c>
      <c r="G56" s="30"/>
      <c r="H56" s="30">
        <v>0</v>
      </c>
      <c r="I56" s="30"/>
      <c r="J56" s="32">
        <v>0</v>
      </c>
      <c r="K56" s="30"/>
      <c r="L56" s="30"/>
      <c r="M56" s="30">
        <v>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17"/>
      <c r="AB56" s="30"/>
      <c r="AC56" s="30"/>
    </row>
    <row r="57" spans="1:29" ht="15" thickBot="1" x14ac:dyDescent="0.35">
      <c r="B57" s="5"/>
      <c r="C57" s="6"/>
      <c r="D57" s="12" t="s">
        <v>15</v>
      </c>
      <c r="E57" s="5"/>
      <c r="F57" s="32"/>
      <c r="G57" s="32">
        <f>SUM(F55:F56)-SUM(G55:G56)</f>
        <v>0</v>
      </c>
      <c r="H57" s="32"/>
      <c r="I57" s="32">
        <f>SUM(H55:H56)-SUM(I55:I56)</f>
        <v>0</v>
      </c>
      <c r="J57" s="32"/>
      <c r="K57" s="32">
        <f>SUM(J55:J56)-SUM(K55:K56)</f>
        <v>0</v>
      </c>
      <c r="L57" s="32">
        <f>SUM(L55:L56)-SUM(M55:M56)</f>
        <v>0</v>
      </c>
      <c r="M57" s="32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17"/>
      <c r="AB57" s="30"/>
      <c r="AC57" s="30"/>
    </row>
    <row r="58" spans="1:29" ht="15.6" thickTop="1" thickBot="1" x14ac:dyDescent="0.35">
      <c r="B58" s="5"/>
      <c r="C58" s="6"/>
      <c r="D58" s="7" t="s">
        <v>9</v>
      </c>
      <c r="E58" s="5"/>
      <c r="F58" s="42">
        <f>SUM(F55:F57)</f>
        <v>0</v>
      </c>
      <c r="G58" s="42">
        <f t="shared" ref="G58:M58" si="4">SUM(G55:G57)</f>
        <v>0</v>
      </c>
      <c r="H58" s="42">
        <f t="shared" si="4"/>
        <v>0</v>
      </c>
      <c r="I58" s="42">
        <f t="shared" si="4"/>
        <v>0</v>
      </c>
      <c r="J58" s="42">
        <f t="shared" si="4"/>
        <v>0</v>
      </c>
      <c r="K58" s="42">
        <f t="shared" si="4"/>
        <v>0</v>
      </c>
      <c r="L58" s="42">
        <f t="shared" si="4"/>
        <v>0</v>
      </c>
      <c r="M58" s="42">
        <f t="shared" si="4"/>
        <v>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17"/>
      <c r="AB58" s="30"/>
      <c r="AC58" s="30"/>
    </row>
    <row r="59" spans="1:29" ht="15" thickTop="1" x14ac:dyDescent="0.3"/>
  </sheetData>
  <mergeCells count="16">
    <mergeCell ref="N1:O1"/>
    <mergeCell ref="R4:S4"/>
    <mergeCell ref="T4:U4"/>
    <mergeCell ref="AA4:AC4"/>
    <mergeCell ref="F4:G4"/>
    <mergeCell ref="H4:I4"/>
    <mergeCell ref="J4:K4"/>
    <mergeCell ref="L4:M4"/>
    <mergeCell ref="N4:O4"/>
    <mergeCell ref="P4:Q4"/>
    <mergeCell ref="B1:H1"/>
    <mergeCell ref="L1:M1"/>
    <mergeCell ref="F3:G3"/>
    <mergeCell ref="H3:I3"/>
    <mergeCell ref="J3:K3"/>
    <mergeCell ref="L3:M3"/>
  </mergeCells>
  <printOptions horizontalCentered="1" verticalCentered="1"/>
  <pageMargins left="0.31496062992125984" right="0.31496062992125984" top="0.94488188976377963" bottom="0.74803149606299213" header="0" footer="0.31496062992125984"/>
  <pageSetup paperSize="9" pageOrder="overThenDown" orientation="landscape" horizontalDpi="4294967295" verticalDpi="4294967295" r:id="rId1"/>
  <headerFooter>
    <oddHeader xml:space="preserve">&amp;LKarstads Trädgårdssällskap&amp;C&amp;D&amp;RSida: &amp;P (&amp;N)
</oddHeader>
  </headerFooter>
  <rowBreaks count="1" manualBreakCount="1">
    <brk id="30" max="16383" man="1"/>
  </rowBreaks>
</worksheet>
</file>

<file path=docMetadata/LabelInfo.xml><?xml version="1.0" encoding="utf-8"?>
<clbl:labelList xmlns:clbl="http://schemas.microsoft.com/office/2020/mipLabelMetadata">
  <clbl:label id="{75998ea3-790c-40ea-ac1e-02ee8edfb00f}" enabled="0" method="" siteId="{75998ea3-790c-40ea-ac1e-02ee8edfb0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2024</vt:lpstr>
      <vt:lpstr>2023</vt:lpstr>
      <vt:lpstr>2022</vt:lpstr>
      <vt:lpstr>2021</vt:lpstr>
      <vt:lpstr>mall</vt:lpstr>
      <vt:lpstr>'2021'!Print_Area</vt:lpstr>
      <vt:lpstr>'2022'!Print_Area</vt:lpstr>
      <vt:lpstr>mall!Print_Area</vt:lpstr>
      <vt:lpstr>'2021'!Print_Titles</vt:lpstr>
      <vt:lpstr>'2022'!Print_Titles</vt:lpstr>
      <vt:lpstr>mall!Print_Titles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Karlsson</dc:creator>
  <cp:lastModifiedBy>Tollnerius, Lena</cp:lastModifiedBy>
  <cp:lastPrinted>2025-02-05T16:00:41Z</cp:lastPrinted>
  <dcterms:created xsi:type="dcterms:W3CDTF">2018-02-18T06:40:48Z</dcterms:created>
  <dcterms:modified xsi:type="dcterms:W3CDTF">2025-02-05T16:00:42Z</dcterms:modified>
</cp:coreProperties>
</file>